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1ab5036eab803780/Janani/BUSINESS/To do Everyday/Sample Reports/"/>
    </mc:Choice>
  </mc:AlternateContent>
  <xr:revisionPtr revIDLastSave="30" documentId="13_ncr:1_{5618A311-55DC-4B60-AFE2-452CDA5DDE52}" xr6:coauthVersionLast="47" xr6:coauthVersionMax="47" xr10:uidLastSave="{5D40307C-BF03-44EB-BC26-69FD4688A13E}"/>
  <bookViews>
    <workbookView xWindow="-110" yWindow="-110" windowWidth="22620" windowHeight="13500" activeTab="3" xr2:uid="{00000000-000D-0000-FFFF-FFFF00000000}"/>
  </bookViews>
  <sheets>
    <sheet name="Lists" sheetId="2" r:id="rId1"/>
    <sheet name="Raw Data" sheetId="3" r:id="rId2"/>
    <sheet name="Site Report" sheetId="4" r:id="rId3"/>
    <sheet name="CRO Report" sheetId="5" r:id="rId4"/>
    <sheet name="Sponsor Report" sheetId="6" r:id="rId5"/>
    <sheet name="Dashboard" sheetId="7" r:id="rId6"/>
    <sheet name="Website Data" sheetId="8" r:id="rId7"/>
  </sheets>
  <definedNames>
    <definedName name="_xlnm._FilterDatabase" localSheetId="6" hidden="1">'Website Data'!$A$3:$L$16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7" l="1"/>
  <c r="B25" i="7"/>
  <c r="C25" i="7"/>
  <c r="D25" i="7"/>
  <c r="K16" i="8"/>
  <c r="J16" i="8"/>
  <c r="A16" i="8"/>
  <c r="K15" i="8"/>
  <c r="J15" i="8"/>
  <c r="A15" i="8"/>
  <c r="K14" i="8"/>
  <c r="J14" i="8"/>
  <c r="H14" i="8"/>
  <c r="A14" i="8"/>
  <c r="K13" i="8"/>
  <c r="J13" i="8"/>
  <c r="I13" i="8"/>
  <c r="A13" i="8"/>
  <c r="K12" i="8"/>
  <c r="J12" i="8"/>
  <c r="F12" i="8"/>
  <c r="A12" i="8"/>
  <c r="K11" i="8"/>
  <c r="J11" i="8"/>
  <c r="I11" i="8"/>
  <c r="H11" i="8"/>
  <c r="A11" i="8"/>
  <c r="K10" i="8"/>
  <c r="J10" i="8"/>
  <c r="A10" i="8"/>
  <c r="K9" i="8"/>
  <c r="J9" i="8"/>
  <c r="I9" i="8"/>
  <c r="H9" i="8"/>
  <c r="G9" i="8"/>
  <c r="A9" i="8"/>
  <c r="K8" i="8"/>
  <c r="J8" i="8"/>
  <c r="A8" i="8"/>
  <c r="K7" i="8"/>
  <c r="J7" i="8"/>
  <c r="I7" i="8"/>
  <c r="A7" i="8"/>
  <c r="K6" i="8"/>
  <c r="J6" i="8"/>
  <c r="A6" i="8"/>
  <c r="K5" i="8"/>
  <c r="J5" i="8"/>
  <c r="A5" i="8"/>
  <c r="K4" i="8"/>
  <c r="J4" i="8"/>
  <c r="I4" i="8"/>
  <c r="H4" i="8"/>
  <c r="E4" i="8"/>
  <c r="A4" i="8"/>
  <c r="H8" i="7"/>
  <c r="F8" i="7"/>
  <c r="D8" i="7"/>
  <c r="B8" i="7"/>
  <c r="H5" i="7"/>
  <c r="B16" i="7" s="1"/>
  <c r="F5" i="7"/>
  <c r="B14" i="7" s="1"/>
  <c r="D5" i="7"/>
  <c r="B5" i="7"/>
  <c r="P40" i="6"/>
  <c r="M40" i="6" s="1"/>
  <c r="P39" i="6"/>
  <c r="N39" i="6" s="1"/>
  <c r="P38" i="6"/>
  <c r="M38" i="6" s="1"/>
  <c r="P37" i="6"/>
  <c r="N37" i="6" s="1"/>
  <c r="P36" i="6"/>
  <c r="M36" i="6" s="1"/>
  <c r="P35" i="6"/>
  <c r="N35" i="6" s="1"/>
  <c r="P34" i="6"/>
  <c r="N34" i="6" s="1"/>
  <c r="P33" i="6"/>
  <c r="L33" i="6" s="1"/>
  <c r="P32" i="6"/>
  <c r="M32" i="6" s="1"/>
  <c r="P31" i="6"/>
  <c r="G31" i="6" s="1"/>
  <c r="P30" i="6"/>
  <c r="M30" i="6" s="1"/>
  <c r="P29" i="6"/>
  <c r="B29" i="6" s="1"/>
  <c r="P28" i="6"/>
  <c r="H28" i="6" s="1"/>
  <c r="P27" i="6"/>
  <c r="N27" i="6" s="1"/>
  <c r="P26" i="6"/>
  <c r="F26" i="6" s="1"/>
  <c r="B20" i="6"/>
  <c r="G19" i="6"/>
  <c r="I16" i="8" s="1"/>
  <c r="F19" i="6"/>
  <c r="H16" i="8" s="1"/>
  <c r="E19" i="6"/>
  <c r="G16" i="8" s="1"/>
  <c r="D19" i="6"/>
  <c r="F16" i="8" s="1"/>
  <c r="L16" i="8" s="1"/>
  <c r="C19" i="6"/>
  <c r="E16" i="8" s="1"/>
  <c r="B19" i="6"/>
  <c r="D16" i="8" s="1"/>
  <c r="G18" i="6"/>
  <c r="I15" i="8" s="1"/>
  <c r="F18" i="6"/>
  <c r="H15" i="8" s="1"/>
  <c r="E18" i="6"/>
  <c r="G15" i="8" s="1"/>
  <c r="D18" i="6"/>
  <c r="F15" i="8" s="1"/>
  <c r="L15" i="8" s="1"/>
  <c r="C18" i="6"/>
  <c r="E15" i="8" s="1"/>
  <c r="B18" i="6"/>
  <c r="D15" i="8" s="1"/>
  <c r="G17" i="6"/>
  <c r="F17" i="6"/>
  <c r="E17" i="6"/>
  <c r="D17" i="6"/>
  <c r="C17" i="6"/>
  <c r="E14" i="8" s="1"/>
  <c r="B17" i="6"/>
  <c r="D14" i="8" s="1"/>
  <c r="E11" i="6"/>
  <c r="B11" i="6"/>
  <c r="H8" i="6"/>
  <c r="E8" i="6"/>
  <c r="B8" i="6"/>
  <c r="H5" i="6"/>
  <c r="E5" i="6"/>
  <c r="B5" i="6"/>
  <c r="P42" i="5"/>
  <c r="N42" i="5" s="1"/>
  <c r="P41" i="5"/>
  <c r="C41" i="5" s="1"/>
  <c r="P40" i="5"/>
  <c r="G40" i="5" s="1"/>
  <c r="P39" i="5"/>
  <c r="N39" i="5" s="1"/>
  <c r="P38" i="5"/>
  <c r="D38" i="5" s="1"/>
  <c r="P37" i="5"/>
  <c r="G37" i="5" s="1"/>
  <c r="P36" i="5"/>
  <c r="I36" i="5" s="1"/>
  <c r="P35" i="5"/>
  <c r="E35" i="5" s="1"/>
  <c r="P34" i="5"/>
  <c r="F34" i="5" s="1"/>
  <c r="P33" i="5"/>
  <c r="N33" i="5" s="1"/>
  <c r="P32" i="5"/>
  <c r="F32" i="5" s="1"/>
  <c r="P31" i="5"/>
  <c r="M31" i="5" s="1"/>
  <c r="P30" i="5"/>
  <c r="M30" i="5" s="1"/>
  <c r="P29" i="5"/>
  <c r="L29" i="5" s="1"/>
  <c r="P28" i="5"/>
  <c r="N28" i="5" s="1"/>
  <c r="F22" i="5"/>
  <c r="E22" i="5"/>
  <c r="G21" i="5"/>
  <c r="F21" i="5"/>
  <c r="H13" i="8" s="1"/>
  <c r="E21" i="5"/>
  <c r="G13" i="8" s="1"/>
  <c r="D21" i="5"/>
  <c r="F13" i="8" s="1"/>
  <c r="L13" i="8" s="1"/>
  <c r="C21" i="5"/>
  <c r="E13" i="8" s="1"/>
  <c r="B21" i="5"/>
  <c r="D13" i="8" s="1"/>
  <c r="G20" i="5"/>
  <c r="I12" i="8" s="1"/>
  <c r="F20" i="5"/>
  <c r="H12" i="8" s="1"/>
  <c r="E20" i="5"/>
  <c r="G12" i="8" s="1"/>
  <c r="D20" i="5"/>
  <c r="C20" i="5"/>
  <c r="E12" i="8" s="1"/>
  <c r="B20" i="5"/>
  <c r="D12" i="8" s="1"/>
  <c r="G19" i="5"/>
  <c r="F19" i="5"/>
  <c r="E19" i="5"/>
  <c r="G11" i="8" s="1"/>
  <c r="D19" i="5"/>
  <c r="F11" i="8" s="1"/>
  <c r="C19" i="5"/>
  <c r="E11" i="8" s="1"/>
  <c r="B19" i="5"/>
  <c r="D11" i="8" s="1"/>
  <c r="G18" i="5"/>
  <c r="F18" i="5"/>
  <c r="H10" i="8" s="1"/>
  <c r="E18" i="5"/>
  <c r="G10" i="8" s="1"/>
  <c r="D18" i="5"/>
  <c r="F10" i="8" s="1"/>
  <c r="C18" i="5"/>
  <c r="E10" i="8" s="1"/>
  <c r="B18" i="5"/>
  <c r="G17" i="5"/>
  <c r="F17" i="5"/>
  <c r="E17" i="5"/>
  <c r="D17" i="5"/>
  <c r="C17" i="5"/>
  <c r="B17" i="5"/>
  <c r="D9" i="8" s="1"/>
  <c r="E11" i="5"/>
  <c r="B11" i="5"/>
  <c r="H8" i="5"/>
  <c r="E8" i="5"/>
  <c r="B8" i="5"/>
  <c r="I11" i="5" s="1"/>
  <c r="H5" i="5"/>
  <c r="E5" i="5"/>
  <c r="B5" i="5"/>
  <c r="P40" i="4"/>
  <c r="N40" i="4" s="1"/>
  <c r="P39" i="4"/>
  <c r="E39" i="4" s="1"/>
  <c r="P38" i="4"/>
  <c r="A38" i="4" s="1"/>
  <c r="P37" i="4"/>
  <c r="M37" i="4" s="1"/>
  <c r="P36" i="4"/>
  <c r="J36" i="4" s="1"/>
  <c r="P35" i="4"/>
  <c r="L35" i="4" s="1"/>
  <c r="P34" i="4"/>
  <c r="N34" i="4" s="1"/>
  <c r="P33" i="4"/>
  <c r="I33" i="4" s="1"/>
  <c r="P32" i="4"/>
  <c r="M32" i="4" s="1"/>
  <c r="P31" i="4"/>
  <c r="E31" i="4" s="1"/>
  <c r="P30" i="4"/>
  <c r="D30" i="4" s="1"/>
  <c r="P29" i="4"/>
  <c r="N29" i="4" s="1"/>
  <c r="P28" i="4"/>
  <c r="L28" i="4" s="1"/>
  <c r="G21" i="4"/>
  <c r="I8" i="8" s="1"/>
  <c r="F21" i="4"/>
  <c r="H8" i="8" s="1"/>
  <c r="E21" i="4"/>
  <c r="G8" i="8" s="1"/>
  <c r="D21" i="4"/>
  <c r="F8" i="8" s="1"/>
  <c r="C21" i="4"/>
  <c r="E8" i="8" s="1"/>
  <c r="B21" i="4"/>
  <c r="D8" i="8" s="1"/>
  <c r="G20" i="4"/>
  <c r="F20" i="4"/>
  <c r="H7" i="8" s="1"/>
  <c r="E20" i="4"/>
  <c r="G7" i="8" s="1"/>
  <c r="D20" i="4"/>
  <c r="F7" i="8" s="1"/>
  <c r="C20" i="4"/>
  <c r="E7" i="8" s="1"/>
  <c r="B20" i="4"/>
  <c r="D7" i="8" s="1"/>
  <c r="G19" i="4"/>
  <c r="I6" i="8" s="1"/>
  <c r="F19" i="4"/>
  <c r="H6" i="8" s="1"/>
  <c r="E19" i="4"/>
  <c r="G6" i="8" s="1"/>
  <c r="D19" i="4"/>
  <c r="F6" i="8" s="1"/>
  <c r="C19" i="4"/>
  <c r="E6" i="8" s="1"/>
  <c r="B19" i="4"/>
  <c r="D6" i="8" s="1"/>
  <c r="G18" i="4"/>
  <c r="I5" i="8" s="1"/>
  <c r="F18" i="4"/>
  <c r="H5" i="8" s="1"/>
  <c r="E18" i="4"/>
  <c r="G5" i="8" s="1"/>
  <c r="D18" i="4"/>
  <c r="F5" i="8" s="1"/>
  <c r="C18" i="4"/>
  <c r="E5" i="8" s="1"/>
  <c r="B18" i="4"/>
  <c r="D5" i="8" s="1"/>
  <c r="G17" i="4"/>
  <c r="F17" i="4"/>
  <c r="E17" i="4"/>
  <c r="G4" i="8" s="1"/>
  <c r="D17" i="4"/>
  <c r="F4" i="8" s="1"/>
  <c r="C17" i="4"/>
  <c r="B17" i="4"/>
  <c r="D4" i="8" s="1"/>
  <c r="E11" i="4"/>
  <c r="B11" i="4"/>
  <c r="H8" i="4"/>
  <c r="E8" i="4"/>
  <c r="B8" i="4"/>
  <c r="H5" i="4"/>
  <c r="E5" i="4"/>
  <c r="B5" i="4"/>
  <c r="I11" i="4" l="1"/>
  <c r="L7" i="8"/>
  <c r="N35" i="5"/>
  <c r="I28" i="6"/>
  <c r="M30" i="4"/>
  <c r="L29" i="4"/>
  <c r="N37" i="5"/>
  <c r="M35" i="6"/>
  <c r="N32" i="4"/>
  <c r="N33" i="6"/>
  <c r="M34" i="4"/>
  <c r="B32" i="5"/>
  <c r="N35" i="4"/>
  <c r="L42" i="5"/>
  <c r="H38" i="6"/>
  <c r="M36" i="4"/>
  <c r="N40" i="6"/>
  <c r="N29" i="5"/>
  <c r="J28" i="4"/>
  <c r="N31" i="5"/>
  <c r="N26" i="6"/>
  <c r="H37" i="5"/>
  <c r="E28" i="6"/>
  <c r="M35" i="5"/>
  <c r="F28" i="6"/>
  <c r="G39" i="4"/>
  <c r="I31" i="5"/>
  <c r="J31" i="5"/>
  <c r="K31" i="5"/>
  <c r="M38" i="4"/>
  <c r="N38" i="4"/>
  <c r="N31" i="4"/>
  <c r="N40" i="5"/>
  <c r="M26" i="6"/>
  <c r="D39" i="6"/>
  <c r="H36" i="4"/>
  <c r="K29" i="4"/>
  <c r="L36" i="4"/>
  <c r="C28" i="6"/>
  <c r="M40" i="5"/>
  <c r="I30" i="4"/>
  <c r="J30" i="4"/>
  <c r="K38" i="4"/>
  <c r="N33" i="4"/>
  <c r="H28" i="4"/>
  <c r="H34" i="4"/>
  <c r="I28" i="4"/>
  <c r="K34" i="4"/>
  <c r="B38" i="5"/>
  <c r="K28" i="5"/>
  <c r="I38" i="5"/>
  <c r="M31" i="4"/>
  <c r="N37" i="4"/>
  <c r="I34" i="5"/>
  <c r="J33" i="6"/>
  <c r="A35" i="6"/>
  <c r="D35" i="6"/>
  <c r="E35" i="6"/>
  <c r="F35" i="6"/>
  <c r="A28" i="6"/>
  <c r="G35" i="6"/>
  <c r="E28" i="4"/>
  <c r="A38" i="5"/>
  <c r="B28" i="6"/>
  <c r="K35" i="6"/>
  <c r="K28" i="4"/>
  <c r="K32" i="5"/>
  <c r="N32" i="5"/>
  <c r="K42" i="5"/>
  <c r="G33" i="6"/>
  <c r="H33" i="6"/>
  <c r="H34" i="5"/>
  <c r="I33" i="6"/>
  <c r="I41" i="5"/>
  <c r="L38" i="4"/>
  <c r="L33" i="5"/>
  <c r="J41" i="5"/>
  <c r="J35" i="6"/>
  <c r="J33" i="4"/>
  <c r="G30" i="6"/>
  <c r="M28" i="4"/>
  <c r="L33" i="4"/>
  <c r="I28" i="5"/>
  <c r="K30" i="6"/>
  <c r="A30" i="6"/>
  <c r="K33" i="4"/>
  <c r="H28" i="5"/>
  <c r="H30" i="6"/>
  <c r="M33" i="4"/>
  <c r="J28" i="5"/>
  <c r="L35" i="5"/>
  <c r="N30" i="6"/>
  <c r="N36" i="4"/>
  <c r="A32" i="5"/>
  <c r="D28" i="6"/>
  <c r="B35" i="6"/>
  <c r="B31" i="6"/>
  <c r="I33" i="5"/>
  <c r="E31" i="6"/>
  <c r="L32" i="4"/>
  <c r="F34" i="4"/>
  <c r="J33" i="5"/>
  <c r="H31" i="6"/>
  <c r="N36" i="6"/>
  <c r="A34" i="4"/>
  <c r="C31" i="6"/>
  <c r="D34" i="4"/>
  <c r="D31" i="6"/>
  <c r="K32" i="4"/>
  <c r="E34" i="4"/>
  <c r="C28" i="4"/>
  <c r="G34" i="4"/>
  <c r="F39" i="4"/>
  <c r="G28" i="5"/>
  <c r="K33" i="5"/>
  <c r="N31" i="6"/>
  <c r="B35" i="5"/>
  <c r="M41" i="5"/>
  <c r="N28" i="4"/>
  <c r="C36" i="4"/>
  <c r="C35" i="5"/>
  <c r="N41" i="5"/>
  <c r="M33" i="6"/>
  <c r="E36" i="4"/>
  <c r="H35" i="5"/>
  <c r="C29" i="6"/>
  <c r="A40" i="6"/>
  <c r="J29" i="4"/>
  <c r="F36" i="4"/>
  <c r="I35" i="5"/>
  <c r="I42" i="5"/>
  <c r="M29" i="6"/>
  <c r="B40" i="6"/>
  <c r="B26" i="6"/>
  <c r="B38" i="4"/>
  <c r="C26" i="6"/>
  <c r="C38" i="4"/>
  <c r="D26" i="6"/>
  <c r="B30" i="4"/>
  <c r="D38" i="4"/>
  <c r="D41" i="5"/>
  <c r="E26" i="6"/>
  <c r="C38" i="6"/>
  <c r="E30" i="4"/>
  <c r="E38" i="4"/>
  <c r="E41" i="5"/>
  <c r="G26" i="6"/>
  <c r="D38" i="6"/>
  <c r="F30" i="4"/>
  <c r="F38" i="4"/>
  <c r="F41" i="5"/>
  <c r="H26" i="6"/>
  <c r="E38" i="6"/>
  <c r="G30" i="4"/>
  <c r="G38" i="4"/>
  <c r="G41" i="5"/>
  <c r="I26" i="6"/>
  <c r="F38" i="6"/>
  <c r="A28" i="4"/>
  <c r="H30" i="4"/>
  <c r="M35" i="4"/>
  <c r="H38" i="4"/>
  <c r="G36" i="5"/>
  <c r="H41" i="5"/>
  <c r="L26" i="6"/>
  <c r="G38" i="6"/>
  <c r="E32" i="6"/>
  <c r="I39" i="5"/>
  <c r="F32" i="6"/>
  <c r="C29" i="4"/>
  <c r="J39" i="5"/>
  <c r="G32" i="6"/>
  <c r="F29" i="4"/>
  <c r="A37" i="4"/>
  <c r="L39" i="5"/>
  <c r="H32" i="6"/>
  <c r="I36" i="6"/>
  <c r="H29" i="4"/>
  <c r="F37" i="4"/>
  <c r="B29" i="5"/>
  <c r="M39" i="5"/>
  <c r="I32" i="6"/>
  <c r="K36" i="6"/>
  <c r="I29" i="4"/>
  <c r="B34" i="4"/>
  <c r="G37" i="4"/>
  <c r="M29" i="5"/>
  <c r="J32" i="6"/>
  <c r="L36" i="6"/>
  <c r="J38" i="5"/>
  <c r="K32" i="6"/>
  <c r="I38" i="6"/>
  <c r="I36" i="4"/>
  <c r="I38" i="4"/>
  <c r="K29" i="5"/>
  <c r="I32" i="5"/>
  <c r="J35" i="5"/>
  <c r="K38" i="5"/>
  <c r="K41" i="5"/>
  <c r="J26" i="6"/>
  <c r="I30" i="6"/>
  <c r="L32" i="6"/>
  <c r="H35" i="6"/>
  <c r="J38" i="6"/>
  <c r="C34" i="4"/>
  <c r="K36" i="4"/>
  <c r="J38" i="4"/>
  <c r="J32" i="5"/>
  <c r="K35" i="5"/>
  <c r="N38" i="5"/>
  <c r="L41" i="5"/>
  <c r="K26" i="6"/>
  <c r="J30" i="6"/>
  <c r="N32" i="6"/>
  <c r="I35" i="6"/>
  <c r="L38" i="6"/>
  <c r="B31" i="5"/>
  <c r="J36" i="5"/>
  <c r="D40" i="6"/>
  <c r="M29" i="4"/>
  <c r="A33" i="4"/>
  <c r="J37" i="4"/>
  <c r="A28" i="5"/>
  <c r="C31" i="5"/>
  <c r="K36" i="5"/>
  <c r="K40" i="6"/>
  <c r="A31" i="5"/>
  <c r="H36" i="5"/>
  <c r="D33" i="4"/>
  <c r="L37" i="4"/>
  <c r="A40" i="4"/>
  <c r="B28" i="5"/>
  <c r="D31" i="5"/>
  <c r="M36" i="5"/>
  <c r="C34" i="6"/>
  <c r="L40" i="6"/>
  <c r="A30" i="4"/>
  <c r="F33" i="4"/>
  <c r="A35" i="4"/>
  <c r="C28" i="5"/>
  <c r="E31" i="5"/>
  <c r="A34" i="5"/>
  <c r="N36" i="5"/>
  <c r="D34" i="6"/>
  <c r="G33" i="4"/>
  <c r="B35" i="4"/>
  <c r="D28" i="5"/>
  <c r="F31" i="5"/>
  <c r="B34" i="5"/>
  <c r="A41" i="5"/>
  <c r="A32" i="6"/>
  <c r="F34" i="6"/>
  <c r="C30" i="4"/>
  <c r="H33" i="4"/>
  <c r="K35" i="4"/>
  <c r="E28" i="5"/>
  <c r="G31" i="5"/>
  <c r="D34" i="5"/>
  <c r="F37" i="5"/>
  <c r="B41" i="5"/>
  <c r="B32" i="6"/>
  <c r="M34" i="6"/>
  <c r="B28" i="4"/>
  <c r="F28" i="5"/>
  <c r="H31" i="5"/>
  <c r="G34" i="5"/>
  <c r="A26" i="6"/>
  <c r="C32" i="6"/>
  <c r="A38" i="6"/>
  <c r="L5" i="8"/>
  <c r="C22" i="4"/>
  <c r="B39" i="4"/>
  <c r="F22" i="4"/>
  <c r="D39" i="4"/>
  <c r="B22" i="5"/>
  <c r="F32" i="4"/>
  <c r="D32" i="4"/>
  <c r="C32" i="4"/>
  <c r="J32" i="4"/>
  <c r="I32" i="4"/>
  <c r="H32" i="4"/>
  <c r="G32" i="4"/>
  <c r="E32" i="4"/>
  <c r="A32" i="4"/>
  <c r="B32" i="4"/>
  <c r="N30" i="5"/>
  <c r="H30" i="5"/>
  <c r="G30" i="5"/>
  <c r="F30" i="5"/>
  <c r="E30" i="5"/>
  <c r="D30" i="5"/>
  <c r="L30" i="5"/>
  <c r="K30" i="5"/>
  <c r="J30" i="5"/>
  <c r="A30" i="5"/>
  <c r="B30" i="5"/>
  <c r="I30" i="5"/>
  <c r="C30" i="5"/>
  <c r="I39" i="6"/>
  <c r="C39" i="6"/>
  <c r="B39" i="6"/>
  <c r="A39" i="6"/>
  <c r="M39" i="6"/>
  <c r="L39" i="6"/>
  <c r="K39" i="6"/>
  <c r="E39" i="6"/>
  <c r="G39" i="6"/>
  <c r="F39" i="6"/>
  <c r="J39" i="6"/>
  <c r="H39" i="6"/>
  <c r="M27" i="6"/>
  <c r="G27" i="6"/>
  <c r="F27" i="6"/>
  <c r="E27" i="6"/>
  <c r="D27" i="6"/>
  <c r="C27" i="6"/>
  <c r="L27" i="6"/>
  <c r="K27" i="6"/>
  <c r="J27" i="6"/>
  <c r="I27" i="6"/>
  <c r="H27" i="6"/>
  <c r="B27" i="6"/>
  <c r="A27" i="6"/>
  <c r="C39" i="4"/>
  <c r="A39" i="4"/>
  <c r="N39" i="4"/>
  <c r="M39" i="4"/>
  <c r="L39" i="4"/>
  <c r="H39" i="4"/>
  <c r="K39" i="4"/>
  <c r="J39" i="4"/>
  <c r="I39" i="4"/>
  <c r="C22" i="5"/>
  <c r="E9" i="8"/>
  <c r="D22" i="5"/>
  <c r="F9" i="8"/>
  <c r="L9" i="8" s="1"/>
  <c r="B22" i="4"/>
  <c r="J35" i="4"/>
  <c r="I35" i="4"/>
  <c r="H35" i="4"/>
  <c r="G35" i="4"/>
  <c r="F35" i="4"/>
  <c r="D35" i="4"/>
  <c r="C35" i="4"/>
  <c r="E35" i="4"/>
  <c r="F37" i="6"/>
  <c r="D37" i="6"/>
  <c r="K37" i="6"/>
  <c r="J37" i="6"/>
  <c r="I37" i="6"/>
  <c r="H37" i="6"/>
  <c r="G37" i="6"/>
  <c r="M37" i="6"/>
  <c r="L37" i="6"/>
  <c r="E37" i="6"/>
  <c r="C37" i="6"/>
  <c r="B37" i="6"/>
  <c r="A37" i="6"/>
  <c r="L31" i="4"/>
  <c r="K31" i="4"/>
  <c r="G31" i="4"/>
  <c r="J31" i="4"/>
  <c r="H31" i="4"/>
  <c r="F31" i="4"/>
  <c r="I31" i="4"/>
  <c r="G22" i="5"/>
  <c r="I10" i="8"/>
  <c r="L10" i="8" s="1"/>
  <c r="J40" i="4"/>
  <c r="H40" i="4"/>
  <c r="G40" i="4"/>
  <c r="F40" i="4"/>
  <c r="M40" i="4"/>
  <c r="L40" i="4"/>
  <c r="K40" i="4"/>
  <c r="I40" i="4"/>
  <c r="E40" i="4"/>
  <c r="C40" i="4"/>
  <c r="B40" i="4"/>
  <c r="D40" i="4"/>
  <c r="L11" i="8"/>
  <c r="A31" i="4"/>
  <c r="B31" i="4"/>
  <c r="C31" i="4"/>
  <c r="L4" i="8"/>
  <c r="D31" i="4"/>
  <c r="N29" i="6"/>
  <c r="E29" i="6"/>
  <c r="L29" i="6"/>
  <c r="K29" i="6"/>
  <c r="J29" i="6"/>
  <c r="I29" i="6"/>
  <c r="H29" i="6"/>
  <c r="D29" i="6"/>
  <c r="G29" i="6"/>
  <c r="F29" i="6"/>
  <c r="A29" i="6"/>
  <c r="G29" i="5"/>
  <c r="A29" i="5"/>
  <c r="F14" i="8"/>
  <c r="L14" i="8" s="1"/>
  <c r="D20" i="6"/>
  <c r="C32" i="5"/>
  <c r="C38" i="5"/>
  <c r="B40" i="5"/>
  <c r="G14" i="8"/>
  <c r="E20" i="6"/>
  <c r="L6" i="8"/>
  <c r="D28" i="4"/>
  <c r="G36" i="4"/>
  <c r="D32" i="5"/>
  <c r="C34" i="5"/>
  <c r="A36" i="5"/>
  <c r="E38" i="5"/>
  <c r="C40" i="5"/>
  <c r="E42" i="5"/>
  <c r="F20" i="6"/>
  <c r="M33" i="5"/>
  <c r="G33" i="5"/>
  <c r="F33" i="5"/>
  <c r="E33" i="5"/>
  <c r="D33" i="5"/>
  <c r="C33" i="5"/>
  <c r="K39" i="5"/>
  <c r="E39" i="5"/>
  <c r="D39" i="5"/>
  <c r="C39" i="5"/>
  <c r="B39" i="5"/>
  <c r="A39" i="5"/>
  <c r="J36" i="6"/>
  <c r="D36" i="6"/>
  <c r="C36" i="6"/>
  <c r="B36" i="6"/>
  <c r="A36" i="6"/>
  <c r="L12" i="8"/>
  <c r="A40" i="5"/>
  <c r="G29" i="4"/>
  <c r="E29" i="4"/>
  <c r="D29" i="4"/>
  <c r="M37" i="5"/>
  <c r="L37" i="5"/>
  <c r="K37" i="5"/>
  <c r="J37" i="5"/>
  <c r="I37" i="5"/>
  <c r="G34" i="6"/>
  <c r="E34" i="6"/>
  <c r="L34" i="6"/>
  <c r="K34" i="6"/>
  <c r="J34" i="6"/>
  <c r="I34" i="6"/>
  <c r="H34" i="6"/>
  <c r="K37" i="4"/>
  <c r="I37" i="4"/>
  <c r="H37" i="4"/>
  <c r="E32" i="5"/>
  <c r="F38" i="5"/>
  <c r="D40" i="5"/>
  <c r="F42" i="5"/>
  <c r="I14" i="8"/>
  <c r="G20" i="6"/>
  <c r="F28" i="4"/>
  <c r="G32" i="5"/>
  <c r="E34" i="5"/>
  <c r="G38" i="5"/>
  <c r="F40" i="5"/>
  <c r="G42" i="5"/>
  <c r="G28" i="6"/>
  <c r="N28" i="6"/>
  <c r="M28" i="6"/>
  <c r="L28" i="6"/>
  <c r="K28" i="6"/>
  <c r="J28" i="6"/>
  <c r="L30" i="6"/>
  <c r="F30" i="6"/>
  <c r="E30" i="6"/>
  <c r="D30" i="6"/>
  <c r="C30" i="6"/>
  <c r="B30" i="6"/>
  <c r="G28" i="4"/>
  <c r="L34" i="4"/>
  <c r="J34" i="4"/>
  <c r="I34" i="4"/>
  <c r="H32" i="5"/>
  <c r="H38" i="5"/>
  <c r="H42" i="5"/>
  <c r="A31" i="6"/>
  <c r="F33" i="6"/>
  <c r="C29" i="5"/>
  <c r="L32" i="5"/>
  <c r="N34" i="5"/>
  <c r="M34" i="5"/>
  <c r="L34" i="5"/>
  <c r="K34" i="5"/>
  <c r="J34" i="5"/>
  <c r="L38" i="5"/>
  <c r="M42" i="5"/>
  <c r="D36" i="4"/>
  <c r="B36" i="4"/>
  <c r="A36" i="4"/>
  <c r="D29" i="5"/>
  <c r="M32" i="5"/>
  <c r="A35" i="5"/>
  <c r="L36" i="5"/>
  <c r="F36" i="5"/>
  <c r="E36" i="5"/>
  <c r="D36" i="5"/>
  <c r="C36" i="5"/>
  <c r="B36" i="5"/>
  <c r="M38" i="5"/>
  <c r="E40" i="5"/>
  <c r="L40" i="5"/>
  <c r="K40" i="5"/>
  <c r="J40" i="5"/>
  <c r="I40" i="5"/>
  <c r="H40" i="5"/>
  <c r="E29" i="5"/>
  <c r="A37" i="5"/>
  <c r="J42" i="5"/>
  <c r="D42" i="5"/>
  <c r="C42" i="5"/>
  <c r="B42" i="5"/>
  <c r="A42" i="5"/>
  <c r="D10" i="8"/>
  <c r="D22" i="4"/>
  <c r="B37" i="4"/>
  <c r="F29" i="5"/>
  <c r="B37" i="5"/>
  <c r="E36" i="6"/>
  <c r="E22" i="4"/>
  <c r="C37" i="4"/>
  <c r="H29" i="5"/>
  <c r="A33" i="5"/>
  <c r="D35" i="5"/>
  <c r="C37" i="5"/>
  <c r="F39" i="5"/>
  <c r="F31" i="6"/>
  <c r="M31" i="6"/>
  <c r="L31" i="6"/>
  <c r="K31" i="6"/>
  <c r="J31" i="6"/>
  <c r="I31" i="6"/>
  <c r="K33" i="6"/>
  <c r="E33" i="6"/>
  <c r="D33" i="6"/>
  <c r="C33" i="6"/>
  <c r="B33" i="6"/>
  <c r="A33" i="6"/>
  <c r="F36" i="6"/>
  <c r="L8" i="8"/>
  <c r="A29" i="4"/>
  <c r="D37" i="4"/>
  <c r="I29" i="5"/>
  <c r="B33" i="5"/>
  <c r="F35" i="5"/>
  <c r="D37" i="5"/>
  <c r="G39" i="5"/>
  <c r="A34" i="6"/>
  <c r="G36" i="6"/>
  <c r="G22" i="4"/>
  <c r="B29" i="4"/>
  <c r="N30" i="4"/>
  <c r="L30" i="4"/>
  <c r="K30" i="4"/>
  <c r="E33" i="4"/>
  <c r="C33" i="4"/>
  <c r="B33" i="4"/>
  <c r="E37" i="4"/>
  <c r="J29" i="5"/>
  <c r="H33" i="5"/>
  <c r="G35" i="5"/>
  <c r="E37" i="5"/>
  <c r="H39" i="5"/>
  <c r="I11" i="6"/>
  <c r="B34" i="6"/>
  <c r="H36" i="6"/>
  <c r="E40" i="6"/>
  <c r="C40" i="6"/>
  <c r="J40" i="6"/>
  <c r="I40" i="6"/>
  <c r="H40" i="6"/>
  <c r="F40" i="6"/>
  <c r="G40" i="6"/>
  <c r="L28" i="5"/>
  <c r="C20" i="6"/>
  <c r="N38" i="6"/>
  <c r="M28" i="5"/>
  <c r="L31" i="5"/>
  <c r="D32" i="6"/>
  <c r="C35" i="6"/>
  <c r="B38" i="6"/>
  <c r="L35" i="6"/>
  <c r="K38" i="6"/>
  <c r="B15" i="7"/>
</calcChain>
</file>

<file path=xl/sharedStrings.xml><?xml version="1.0" encoding="utf-8"?>
<sst xmlns="http://schemas.openxmlformats.org/spreadsheetml/2006/main" count="455" uniqueCount="160">
  <si>
    <t>Reference Lists</t>
  </si>
  <si>
    <t>Sites</t>
  </si>
  <si>
    <t>Countries</t>
  </si>
  <si>
    <t>Studies</t>
  </si>
  <si>
    <t>Severity</t>
  </si>
  <si>
    <t>Status</t>
  </si>
  <si>
    <t>Expectedness</t>
  </si>
  <si>
    <t>Site-101</t>
  </si>
  <si>
    <t>India</t>
  </si>
  <si>
    <t>STUDY-001</t>
  </si>
  <si>
    <t>Non-Serious</t>
  </si>
  <si>
    <t>Open</t>
  </si>
  <si>
    <t>Expected</t>
  </si>
  <si>
    <t>Site-102</t>
  </si>
  <si>
    <t>USA</t>
  </si>
  <si>
    <t>STUDY-002</t>
  </si>
  <si>
    <t>Serious</t>
  </si>
  <si>
    <t>Closed</t>
  </si>
  <si>
    <t>Unexpected</t>
  </si>
  <si>
    <t>Site-103</t>
  </si>
  <si>
    <t>UK</t>
  </si>
  <si>
    <t>STUDY-003</t>
  </si>
  <si>
    <t>Life-Threatening</t>
  </si>
  <si>
    <t>Follow-up Pending</t>
  </si>
  <si>
    <t>Site-104</t>
  </si>
  <si>
    <t>Germany</t>
  </si>
  <si>
    <t>Fatal</t>
  </si>
  <si>
    <t>Medically Reviewed</t>
  </si>
  <si>
    <t>Site-105</t>
  </si>
  <si>
    <t>Singapore</t>
  </si>
  <si>
    <t>Locked</t>
  </si>
  <si>
    <t>Safety Event Entry / Import Sheet</t>
  </si>
  <si>
    <t>Report Date</t>
  </si>
  <si>
    <t>Week Start</t>
  </si>
  <si>
    <t>Week End</t>
  </si>
  <si>
    <t>Study ID</t>
  </si>
  <si>
    <t>Country</t>
  </si>
  <si>
    <t>Site ID</t>
  </si>
  <si>
    <t>Subject ID</t>
  </si>
  <si>
    <t>Visit</t>
  </si>
  <si>
    <t>Event ID</t>
  </si>
  <si>
    <t>Event Term</t>
  </si>
  <si>
    <t>Event Category</t>
  </si>
  <si>
    <t>Serious?</t>
  </si>
  <si>
    <t>Death?</t>
  </si>
  <si>
    <t>Hospitalization?</t>
  </si>
  <si>
    <t>Causality</t>
  </si>
  <si>
    <t>SUSAR?</t>
  </si>
  <si>
    <t>Safety Status</t>
  </si>
  <si>
    <t>Date of Onset</t>
  </si>
  <si>
    <t>Date Reported</t>
  </si>
  <si>
    <t>Initial Report Within Timeline?</t>
  </si>
  <si>
    <t>Follow-up Due Date</t>
  </si>
  <si>
    <t>Follow-up Overdue?</t>
  </si>
  <si>
    <t>Protocol Deviation Linked?</t>
  </si>
  <si>
    <t>Comments</t>
  </si>
  <si>
    <t>2026-04-10</t>
  </si>
  <si>
    <t>2026-04-04</t>
  </si>
  <si>
    <t>101-001</t>
  </si>
  <si>
    <t>Visit 1</t>
  </si>
  <si>
    <t>AE-0001</t>
  </si>
  <si>
    <t>Headache</t>
  </si>
  <si>
    <t>AE</t>
  </si>
  <si>
    <t>No</t>
  </si>
  <si>
    <t>Not Related</t>
  </si>
  <si>
    <t>2026-04-05</t>
  </si>
  <si>
    <t>Yes</t>
  </si>
  <si>
    <t>2026-04-12</t>
  </si>
  <si>
    <t>Resolved</t>
  </si>
  <si>
    <t>101-002</t>
  </si>
  <si>
    <t>Visit 2</t>
  </si>
  <si>
    <t>AE-0002</t>
  </si>
  <si>
    <t>Anaphylaxis</t>
  </si>
  <si>
    <t>SAE</t>
  </si>
  <si>
    <t>Related</t>
  </si>
  <si>
    <t>2026-04-07</t>
  </si>
  <si>
    <t>2026-04-09</t>
  </si>
  <si>
    <t>Awaiting labs</t>
  </si>
  <si>
    <t>102-008</t>
  </si>
  <si>
    <t>Baseline</t>
  </si>
  <si>
    <t>AE-0003</t>
  </si>
  <si>
    <t>Elevated ALT</t>
  </si>
  <si>
    <t>Possibly Related</t>
  </si>
  <si>
    <t>2026-04-06</t>
  </si>
  <si>
    <t>2026-04-08</t>
  </si>
  <si>
    <t>2026-04-11</t>
  </si>
  <si>
    <t>Deviation under review</t>
  </si>
  <si>
    <t>103-014</t>
  </si>
  <si>
    <t>Visit 3</t>
  </si>
  <si>
    <t>AE-0004</t>
  </si>
  <si>
    <t>Dizziness</t>
  </si>
  <si>
    <t>Unrelated</t>
  </si>
  <si>
    <t>2026-04-15</t>
  </si>
  <si>
    <t/>
  </si>
  <si>
    <t>104-021</t>
  </si>
  <si>
    <t>AE-0005</t>
  </si>
  <si>
    <t>Sepsis</t>
  </si>
  <si>
    <t>Expedited reporting</t>
  </si>
  <si>
    <t>105-003</t>
  </si>
  <si>
    <t>Screening</t>
  </si>
  <si>
    <t>AE-0006</t>
  </si>
  <si>
    <t>Rash</t>
  </si>
  <si>
    <t>2026-04-17</t>
  </si>
  <si>
    <t>101-003</t>
  </si>
  <si>
    <t>Visit 4</t>
  </si>
  <si>
    <t>AE-0007</t>
  </si>
  <si>
    <t>GI Bleed</t>
  </si>
  <si>
    <t>Source docs pending</t>
  </si>
  <si>
    <t>102-009</t>
  </si>
  <si>
    <t>AE-0008</t>
  </si>
  <si>
    <t>Pyrexia</t>
  </si>
  <si>
    <t>2026-04-18</t>
  </si>
  <si>
    <t>New event</t>
  </si>
  <si>
    <t>Research Site Weekly Safety Report</t>
  </si>
  <si>
    <t>Total Events</t>
  </si>
  <si>
    <t>New SAEs</t>
  </si>
  <si>
    <t>Open Events</t>
  </si>
  <si>
    <t>Overdue FU</t>
  </si>
  <si>
    <t>SUSARs</t>
  </si>
  <si>
    <t>Deaths</t>
  </si>
  <si>
    <t>Timeline Misses</t>
  </si>
  <si>
    <t>Linked Deviations</t>
  </si>
  <si>
    <t>Overall Signal</t>
  </si>
  <si>
    <t>Breakdown</t>
  </si>
  <si>
    <t>Dimension</t>
  </si>
  <si>
    <t>SAEs</t>
  </si>
  <si>
    <t>Total</t>
  </si>
  <si>
    <t>Top 15 Detail Lines</t>
  </si>
  <si>
    <t>Category</t>
  </si>
  <si>
    <t>Overdue?</t>
  </si>
  <si>
    <t>CRO Weekly Safety Report</t>
  </si>
  <si>
    <t>Sponsor Weekly Safety Report</t>
  </si>
  <si>
    <t>Executive Safety Dashboard</t>
  </si>
  <si>
    <t>Deviations</t>
  </si>
  <si>
    <t>Rates</t>
  </si>
  <si>
    <t>Metric</t>
  </si>
  <si>
    <t>Value</t>
  </si>
  <si>
    <t>Open Rate</t>
  </si>
  <si>
    <t>SAE Rate</t>
  </si>
  <si>
    <t>Overdue Rate</t>
  </si>
  <si>
    <t>Timeline Compliance</t>
  </si>
  <si>
    <t>Week</t>
  </si>
  <si>
    <t>Events</t>
  </si>
  <si>
    <t>Overdue</t>
  </si>
  <si>
    <t>2026-03-20</t>
  </si>
  <si>
    <t>2026-03-27</t>
  </si>
  <si>
    <t>2026-04-03</t>
  </si>
  <si>
    <t>Website / API Ready Output</t>
  </si>
  <si>
    <t>Report date</t>
  </si>
  <si>
    <t>Viewl level</t>
  </si>
  <si>
    <t>Total events</t>
  </si>
  <si>
    <t>Open events</t>
  </si>
  <si>
    <t>Overdue followup</t>
  </si>
  <si>
    <t>Timeline misses</t>
  </si>
  <si>
    <t>Linked deviations</t>
  </si>
  <si>
    <t>Signal</t>
  </si>
  <si>
    <t>SUSAR</t>
  </si>
  <si>
    <t>Site</t>
  </si>
  <si>
    <t>Study</t>
  </si>
  <si>
    <t>This is a protected demonstration version. Editable version available upon request!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</si>
</sst>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name val="Calibri"/>
    </font>
    <font>
      <b/>
      <sz val="11"/>
      <color rgb="FF000000"/>
      <name val="Calibri"/>
    </font>
    <font>
      <sz val="11"/>
      <color rgb="FF0000FF"/>
      <name val="Calibri"/>
    </font>
    <font>
      <b/>
      <sz val="12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2F0D9"/>
      </patternFill>
    </fill>
    <fill>
      <patternFill patternType="solid">
        <fgColor rgb="FFD9EAF7"/>
      </patternFill>
    </fill>
    <fill>
      <patternFill patternType="solid">
        <fgColor rgb="FFE4DFEC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5" borderId="0" xfId="0" applyFill="1"/>
    <xf numFmtId="0" fontId="2" fillId="6" borderId="0" xfId="0" applyFont="1" applyFill="1"/>
    <xf numFmtId="0" fontId="5" fillId="0" borderId="0" xfId="0" applyFont="1"/>
    <xf numFmtId="0" fontId="2" fillId="7" borderId="0" xfId="0" applyFont="1" applyFill="1"/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3" fillId="4" borderId="0" xfId="0" applyFont="1" applyFill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3" fillId="8" borderId="0" xfId="0" applyFont="1" applyFill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0" fontId="3" fillId="3" borderId="0" xfId="0" quotePrefix="1" applyFont="1" applyFill="1" applyAlignment="1">
      <alignment horizontal="center" vertical="center" wrapText="1"/>
    </xf>
    <xf numFmtId="0" fontId="0" fillId="0" borderId="0" xfId="0" quotePrefix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10" fillId="0" borderId="0" xfId="0" quotePrefix="1" applyFont="1" applyAlignment="1">
      <alignment horizontal="left"/>
    </xf>
  </cellXfs>
  <cellStyles count="1">
    <cellStyle name="Normal" xfId="0" builtinId="0"/>
  </cellStyles>
  <dxfs count="12">
    <dxf>
      <fill>
        <patternFill>
          <bgColor rgb="FFFDE9E7"/>
        </patternFill>
      </fill>
    </dxf>
    <dxf>
      <fill>
        <patternFill>
          <bgColor rgb="FFFCE4D6"/>
        </patternFill>
      </fill>
    </dxf>
    <dxf>
      <fill>
        <patternFill>
          <bgColor rgb="FFE2F0D9"/>
        </patternFill>
      </fill>
    </dxf>
    <dxf>
      <fill>
        <patternFill>
          <bgColor rgb="FFFDE9E7"/>
        </patternFill>
      </fill>
    </dxf>
    <dxf>
      <fill>
        <patternFill>
          <bgColor rgb="FFFCE4D6"/>
        </patternFill>
      </fill>
    </dxf>
    <dxf>
      <fill>
        <patternFill>
          <bgColor rgb="FFE2F0D9"/>
        </patternFill>
      </fill>
    </dxf>
    <dxf>
      <fill>
        <patternFill>
          <bgColor rgb="FFFDE9E7"/>
        </patternFill>
      </fill>
    </dxf>
    <dxf>
      <fill>
        <patternFill>
          <bgColor rgb="FFFCE4D6"/>
        </patternFill>
      </fill>
    </dxf>
    <dxf>
      <fill>
        <patternFill>
          <bgColor rgb="FFE2F0D9"/>
        </patternFill>
      </fill>
    </dxf>
    <dxf>
      <fill>
        <patternFill>
          <bgColor rgb="FFFCE4D6"/>
        </patternFill>
      </fill>
    </dxf>
    <dxf>
      <fill>
        <patternFill>
          <bgColor rgb="FFFCE4D6"/>
        </patternFill>
      </fill>
    </dxf>
    <dxf>
      <fill>
        <patternFill>
          <bgColor rgb="FFFDE9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IN"/>
              <a:t>Open Events by Dimension</a:t>
            </a:r>
          </a:p>
        </c:rich>
      </c:tx>
      <c:layout>
        <c:manualLayout>
          <c:xMode val="edge"/>
          <c:yMode val="edge"/>
          <c:x val="0.27145077139747775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156623463304197E-2"/>
          <c:y val="0.28433811627205136"/>
          <c:w val="0.78822252888492028"/>
          <c:h val="0.54108590084775987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'Site Report'!$D$16</c:f>
              <c:strCache>
                <c:ptCount val="1"/>
                <c:pt idx="0">
                  <c:v>Open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'Site Report'!$A$17:$A$21</c:f>
              <c:strCache>
                <c:ptCount val="5"/>
                <c:pt idx="0">
                  <c:v>Site-101</c:v>
                </c:pt>
                <c:pt idx="1">
                  <c:v>Site-102</c:v>
                </c:pt>
                <c:pt idx="2">
                  <c:v>Site-103</c:v>
                </c:pt>
                <c:pt idx="3">
                  <c:v>Site-104</c:v>
                </c:pt>
                <c:pt idx="4">
                  <c:v>Site-105</c:v>
                </c:pt>
              </c:strCache>
            </c:strRef>
          </c:cat>
          <c:val>
            <c:numRef>
              <c:f>'Site Report'!$D$17:$D$21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E-4603-BACF-9E0869EB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142602874886342"/>
          <c:y val="0.16998381299898485"/>
          <c:w val="0.12400394668111203"/>
          <c:h val="0.63006666849570636"/>
        </c:manualLayout>
      </c:layout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IN"/>
              <a:t>Open Events by Dimension</a:t>
            </a:r>
          </a:p>
        </c:rich>
      </c:tx>
      <c:layout>
        <c:manualLayout>
          <c:xMode val="edge"/>
          <c:yMode val="edge"/>
          <c:x val="0.25663390663390662"/>
          <c:y val="3.311258278145695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822081093496885E-2"/>
          <c:y val="0.13510768107628932"/>
          <c:w val="0.76777714198212432"/>
          <c:h val="0.78193982374719717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'CRO Report'!$D$16</c:f>
              <c:strCache>
                <c:ptCount val="1"/>
                <c:pt idx="0">
                  <c:v>Open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'CRO Report'!$A$17:$A$21</c:f>
              <c:strCache>
                <c:ptCount val="5"/>
                <c:pt idx="0">
                  <c:v>India</c:v>
                </c:pt>
                <c:pt idx="1">
                  <c:v>USA</c:v>
                </c:pt>
                <c:pt idx="2">
                  <c:v>UK</c:v>
                </c:pt>
                <c:pt idx="3">
                  <c:v>Germany</c:v>
                </c:pt>
                <c:pt idx="4">
                  <c:v>Singapore</c:v>
                </c:pt>
              </c:strCache>
            </c:strRef>
          </c:cat>
          <c:val>
            <c:numRef>
              <c:f>'CRO Report'!$D$17:$D$21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5D-4EB0-BBDB-DA8A175E2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r"/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IN"/>
              <a:t>Open Events by Dimension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0384004547202302E-2"/>
          <c:y val="0.20711938926415924"/>
          <c:w val="0.7570257619071501"/>
          <c:h val="0.6657148567089011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'Sponsor Report'!$D$16</c:f>
              <c:strCache>
                <c:ptCount val="1"/>
                <c:pt idx="0">
                  <c:v>Open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'Sponsor Report'!$A$17:$A$19</c:f>
              <c:strCache>
                <c:ptCount val="3"/>
                <c:pt idx="0">
                  <c:v>STUDY-001</c:v>
                </c:pt>
                <c:pt idx="1">
                  <c:v>STUDY-002</c:v>
                </c:pt>
                <c:pt idx="2">
                  <c:v>STUDY-003</c:v>
                </c:pt>
              </c:strCache>
            </c:strRef>
          </c:cat>
          <c:val>
            <c:numRef>
              <c:f>'Sponsor Report'!$D$17:$D$19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F-49FE-BA2E-0DFB50BF4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0529319584442"/>
          <c:y val="6.2325646794150716E-2"/>
          <c:w val="0.15273868714813596"/>
          <c:h val="0.3874910011248594"/>
        </c:manualLayout>
      </c:layout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IN"/>
              <a:t>Rate Mix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Dashboard!$B$13</c:f>
              <c:strCache>
                <c:ptCount val="1"/>
                <c:pt idx="0">
                  <c:v>Value</c:v>
                </c:pt>
              </c:strCache>
            </c:strRef>
          </c:tx>
          <c:spPr>
            <a:ln>
              <a:prstDash val="solid"/>
            </a:ln>
          </c:spPr>
          <c:cat>
            <c:strRef>
              <c:f>Dashboard!$A$14:$A$17</c:f>
              <c:strCache>
                <c:ptCount val="4"/>
                <c:pt idx="0">
                  <c:v>Open Rate</c:v>
                </c:pt>
                <c:pt idx="1">
                  <c:v>SAE Rate</c:v>
                </c:pt>
                <c:pt idx="2">
                  <c:v>Overdue Rate</c:v>
                </c:pt>
                <c:pt idx="3">
                  <c:v>Timeline Compliance</c:v>
                </c:pt>
              </c:strCache>
            </c:strRef>
          </c:cat>
          <c:val>
            <c:numRef>
              <c:f>Dashboard!$B$14:$B$17</c:f>
              <c:numCache>
                <c:formatCode>0.0%</c:formatCode>
                <c:ptCount val="4"/>
                <c:pt idx="0">
                  <c:v>0.375</c:v>
                </c:pt>
                <c:pt idx="1">
                  <c:v>0.375</c:v>
                </c:pt>
                <c:pt idx="2">
                  <c:v>0.25</c:v>
                </c:pt>
                <c:pt idx="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2-46FE-9DB6-BBC1130C5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IN"/>
              <a:t>Events by Study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32207570439235E-2"/>
          <c:y val="0.14192180760013695"/>
          <c:w val="0.7186428236511504"/>
          <c:h val="0.7709420061622731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'Sponsor Report'!$B$16</c:f>
              <c:strCache>
                <c:ptCount val="1"/>
                <c:pt idx="0">
                  <c:v>Total Events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'Sponsor Report'!$A$17:$A$19</c:f>
              <c:strCache>
                <c:ptCount val="3"/>
                <c:pt idx="0">
                  <c:v>STUDY-001</c:v>
                </c:pt>
                <c:pt idx="1">
                  <c:v>STUDY-002</c:v>
                </c:pt>
                <c:pt idx="2">
                  <c:v>STUDY-003</c:v>
                </c:pt>
              </c:strCache>
            </c:strRef>
          </c:cat>
          <c:val>
            <c:numRef>
              <c:f>'Sponsor Report'!$B$17:$B$19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5-4AD9-B744-69DE7A41B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779495222234799"/>
          <c:y val="0.1539896144447461"/>
          <c:w val="0.1761795663632395"/>
          <c:h val="0.36252653200958584"/>
        </c:manualLayout>
      </c:layout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IN"/>
              <a:t>Weekly Trend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952438831052163E-2"/>
          <c:y val="0.13399842261096673"/>
          <c:w val="0.73437797395110271"/>
          <c:h val="0.78373013718112827"/>
        </c:manualLayout>
      </c:layout>
      <c:lineChart>
        <c:grouping val="standard"/>
        <c:varyColors val="0"/>
        <c:ser>
          <c:idx val="0"/>
          <c:order val="0"/>
          <c:tx>
            <c:strRef>
              <c:f>Dashboard!$B$21</c:f>
              <c:strCache>
                <c:ptCount val="1"/>
                <c:pt idx="0">
                  <c:v>Events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Dashboard!$A$22:$A$25</c:f>
              <c:strCache>
                <c:ptCount val="4"/>
                <c:pt idx="0">
                  <c:v>2026-03-20</c:v>
                </c:pt>
                <c:pt idx="1">
                  <c:v>2026-03-27</c:v>
                </c:pt>
                <c:pt idx="2">
                  <c:v>2026-04-03</c:v>
                </c:pt>
                <c:pt idx="3">
                  <c:v>2026-04-10</c:v>
                </c:pt>
              </c:strCache>
            </c:strRef>
          </c:cat>
          <c:val>
            <c:numRef>
              <c:f>Dashboard!$B$22:$B$25</c:f>
              <c:numCache>
                <c:formatCode>General</c:formatCode>
                <c:ptCount val="4"/>
                <c:pt idx="0">
                  <c:v>6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2-4C03-BC4D-6D6F3EBE9913}"/>
            </c:ext>
          </c:extLst>
        </c:ser>
        <c:ser>
          <c:idx val="1"/>
          <c:order val="1"/>
          <c:tx>
            <c:strRef>
              <c:f>Dashboard!$C$21</c:f>
              <c:strCache>
                <c:ptCount val="1"/>
                <c:pt idx="0">
                  <c:v>SAEs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Dashboard!$A$22:$A$25</c:f>
              <c:strCache>
                <c:ptCount val="4"/>
                <c:pt idx="0">
                  <c:v>2026-03-20</c:v>
                </c:pt>
                <c:pt idx="1">
                  <c:v>2026-03-27</c:v>
                </c:pt>
                <c:pt idx="2">
                  <c:v>2026-04-03</c:v>
                </c:pt>
                <c:pt idx="3">
                  <c:v>2026-04-10</c:v>
                </c:pt>
              </c:strCache>
            </c:strRef>
          </c:cat>
          <c:val>
            <c:numRef>
              <c:f>Dashboard!$C$22:$C$25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2-4C03-BC4D-6D6F3EBE9913}"/>
            </c:ext>
          </c:extLst>
        </c:ser>
        <c:ser>
          <c:idx val="2"/>
          <c:order val="2"/>
          <c:tx>
            <c:strRef>
              <c:f>Dashboard!$D$21</c:f>
              <c:strCache>
                <c:ptCount val="1"/>
                <c:pt idx="0">
                  <c:v>Overdue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Dashboard!$A$22:$A$25</c:f>
              <c:strCache>
                <c:ptCount val="4"/>
                <c:pt idx="0">
                  <c:v>2026-03-20</c:v>
                </c:pt>
                <c:pt idx="1">
                  <c:v>2026-03-27</c:v>
                </c:pt>
                <c:pt idx="2">
                  <c:v>2026-04-03</c:v>
                </c:pt>
                <c:pt idx="3">
                  <c:v>2026-04-10</c:v>
                </c:pt>
              </c:strCache>
            </c:strRef>
          </c:cat>
          <c:val>
            <c:numRef>
              <c:f>Dashboard!$D$22:$D$25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42-4C03-BC4D-6D6F3EBE9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203200</xdr:colOff>
      <xdr:row>2</xdr:row>
      <xdr:rowOff>101600</xdr:rowOff>
    </xdr:from>
    <xdr:to>
      <xdr:col>16</xdr:col>
      <xdr:colOff>374650</xdr:colOff>
      <xdr:row>16</xdr:row>
      <xdr:rowOff>57150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101600</xdr:colOff>
      <xdr:row>1</xdr:row>
      <xdr:rowOff>88900</xdr:rowOff>
    </xdr:from>
    <xdr:to>
      <xdr:col>16</xdr:col>
      <xdr:colOff>228600</xdr:colOff>
      <xdr:row>22</xdr:row>
      <xdr:rowOff>19050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463550</xdr:colOff>
      <xdr:row>3</xdr:row>
      <xdr:rowOff>19050</xdr:rowOff>
    </xdr:from>
    <xdr:to>
      <xdr:col>17</xdr:col>
      <xdr:colOff>488950</xdr:colOff>
      <xdr:row>16</xdr:row>
      <xdr:rowOff>88900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450850</xdr:colOff>
      <xdr:row>8</xdr:row>
      <xdr:rowOff>107950</xdr:rowOff>
    </xdr:from>
    <xdr:to>
      <xdr:col>9</xdr:col>
      <xdr:colOff>603250</xdr:colOff>
      <xdr:row>22</xdr:row>
      <xdr:rowOff>25400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571500</xdr:colOff>
      <xdr:row>26</xdr:row>
      <xdr:rowOff>120650</xdr:rowOff>
    </xdr:from>
    <xdr:to>
      <xdr:col>12</xdr:col>
      <xdr:colOff>127000</xdr:colOff>
      <xdr:row>46</xdr:row>
      <xdr:rowOff>88900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26</xdr:row>
      <xdr:rowOff>38100</xdr:rowOff>
    </xdr:from>
    <xdr:to>
      <xdr:col>3</xdr:col>
      <xdr:colOff>101600</xdr:colOff>
      <xdr:row>47</xdr:row>
      <xdr:rowOff>38100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SafetyData" displayName="tblSafetyData" ref="A3:Z200">
  <autoFilter ref="A3:Z200" xr:uid="{00000000-0009-0000-0100-000001000000}"/>
  <tableColumns count="26">
    <tableColumn id="1" xr3:uid="{00000000-0010-0000-0000-000001000000}" name="Report Date"/>
    <tableColumn id="2" xr3:uid="{00000000-0010-0000-0000-000002000000}" name="Week Start"/>
    <tableColumn id="3" xr3:uid="{00000000-0010-0000-0000-000003000000}" name="Week End"/>
    <tableColumn id="4" xr3:uid="{00000000-0010-0000-0000-000004000000}" name="Study ID"/>
    <tableColumn id="5" xr3:uid="{00000000-0010-0000-0000-000005000000}" name="Country"/>
    <tableColumn id="6" xr3:uid="{00000000-0010-0000-0000-000006000000}" name="Site ID"/>
    <tableColumn id="7" xr3:uid="{00000000-0010-0000-0000-000007000000}" name="Subject ID"/>
    <tableColumn id="8" xr3:uid="{00000000-0010-0000-0000-000008000000}" name="Visit"/>
    <tableColumn id="9" xr3:uid="{00000000-0010-0000-0000-000009000000}" name="Event ID"/>
    <tableColumn id="10" xr3:uid="{00000000-0010-0000-0000-00000A000000}" name="Event Term"/>
    <tableColumn id="11" xr3:uid="{00000000-0010-0000-0000-00000B000000}" name="Event Category"/>
    <tableColumn id="12" xr3:uid="{00000000-0010-0000-0000-00000C000000}" name="Severity"/>
    <tableColumn id="13" xr3:uid="{00000000-0010-0000-0000-00000D000000}" name="Serious?"/>
    <tableColumn id="14" xr3:uid="{00000000-0010-0000-0000-00000E000000}" name="Death?"/>
    <tableColumn id="15" xr3:uid="{00000000-0010-0000-0000-00000F000000}" name="Hospitalization?"/>
    <tableColumn id="16" xr3:uid="{00000000-0010-0000-0000-000010000000}" name="Causality"/>
    <tableColumn id="17" xr3:uid="{00000000-0010-0000-0000-000011000000}" name="Expectedness"/>
    <tableColumn id="18" xr3:uid="{00000000-0010-0000-0000-000012000000}" name="SUSAR?"/>
    <tableColumn id="19" xr3:uid="{00000000-0010-0000-0000-000013000000}" name="Safety Status"/>
    <tableColumn id="20" xr3:uid="{00000000-0010-0000-0000-000014000000}" name="Date of Onset"/>
    <tableColumn id="21" xr3:uid="{00000000-0010-0000-0000-000015000000}" name="Date Reported"/>
    <tableColumn id="22" xr3:uid="{00000000-0010-0000-0000-000016000000}" name="Initial Report Within Timeline?"/>
    <tableColumn id="23" xr3:uid="{00000000-0010-0000-0000-000017000000}" name="Follow-up Due Date"/>
    <tableColumn id="24" xr3:uid="{00000000-0010-0000-0000-000018000000}" name="Follow-up Overdue?"/>
    <tableColumn id="25" xr3:uid="{00000000-0010-0000-0000-000019000000}" name="Protocol Deviation Linked?"/>
    <tableColumn id="26" xr3:uid="{00000000-0010-0000-0000-00001A000000}" name="Comme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showGridLines="0" workbookViewId="0">
      <selection activeCell="I11" sqref="I11"/>
    </sheetView>
  </sheetViews>
  <sheetFormatPr defaultRowHeight="14.5" x14ac:dyDescent="0.35"/>
  <cols>
    <col min="1" max="1" width="8.6328125" customWidth="1"/>
    <col min="2" max="3" width="14" customWidth="1"/>
    <col min="4" max="5" width="18" customWidth="1"/>
    <col min="6" max="6" width="14" customWidth="1"/>
  </cols>
  <sheetData>
    <row r="1" spans="1:6" x14ac:dyDescent="0.35">
      <c r="E1" s="28" t="s">
        <v>159</v>
      </c>
    </row>
    <row r="3" spans="1:6" ht="18.5" x14ac:dyDescent="0.35">
      <c r="A3" s="26" t="s">
        <v>0</v>
      </c>
      <c r="B3" s="27"/>
      <c r="C3" s="27"/>
      <c r="D3" s="27"/>
      <c r="E3" s="27"/>
      <c r="F3" s="27"/>
    </row>
    <row r="5" spans="1:6" x14ac:dyDescent="0.35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</row>
    <row r="6" spans="1:6" x14ac:dyDescent="0.35">
      <c r="A6" s="21" t="s">
        <v>7</v>
      </c>
      <c r="B6" s="21" t="s">
        <v>8</v>
      </c>
      <c r="C6" s="21" t="s">
        <v>9</v>
      </c>
      <c r="D6" s="21" t="s">
        <v>10</v>
      </c>
      <c r="E6" s="21" t="s">
        <v>11</v>
      </c>
      <c r="F6" s="21" t="s">
        <v>12</v>
      </c>
    </row>
    <row r="7" spans="1:6" x14ac:dyDescent="0.35">
      <c r="A7" s="21" t="s">
        <v>13</v>
      </c>
      <c r="B7" s="21" t="s">
        <v>14</v>
      </c>
      <c r="C7" s="21" t="s">
        <v>15</v>
      </c>
      <c r="D7" s="21" t="s">
        <v>16</v>
      </c>
      <c r="E7" s="21" t="s">
        <v>17</v>
      </c>
      <c r="F7" s="21" t="s">
        <v>18</v>
      </c>
    </row>
    <row r="8" spans="1:6" x14ac:dyDescent="0.35">
      <c r="A8" s="21" t="s">
        <v>19</v>
      </c>
      <c r="B8" s="21" t="s">
        <v>20</v>
      </c>
      <c r="C8" s="21" t="s">
        <v>21</v>
      </c>
      <c r="D8" s="21" t="s">
        <v>22</v>
      </c>
      <c r="E8" s="21" t="s">
        <v>23</v>
      </c>
      <c r="F8" s="21"/>
    </row>
    <row r="9" spans="1:6" x14ac:dyDescent="0.35">
      <c r="A9" s="21" t="s">
        <v>24</v>
      </c>
      <c r="B9" s="21" t="s">
        <v>25</v>
      </c>
      <c r="C9" s="21" t="s">
        <v>21</v>
      </c>
      <c r="D9" s="21" t="s">
        <v>26</v>
      </c>
      <c r="E9" s="21" t="s">
        <v>27</v>
      </c>
      <c r="F9" s="21"/>
    </row>
    <row r="10" spans="1:6" x14ac:dyDescent="0.35">
      <c r="A10" s="21" t="s">
        <v>28</v>
      </c>
      <c r="B10" s="21" t="s">
        <v>29</v>
      </c>
      <c r="C10" s="21" t="s">
        <v>21</v>
      </c>
      <c r="D10" s="21"/>
      <c r="E10" s="21" t="s">
        <v>30</v>
      </c>
      <c r="F10" s="21"/>
    </row>
  </sheetData>
  <sheetProtection sheet="1" objects="1" scenarios="1" selectLockedCells="1" selectUnlockedCells="1"/>
  <mergeCells count="1">
    <mergeCell ref="A3:F3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0"/>
  <sheetViews>
    <sheetView showGridLines="0" topLeftCell="A2" workbookViewId="0">
      <selection activeCell="W11" sqref="W11"/>
    </sheetView>
  </sheetViews>
  <sheetFormatPr defaultRowHeight="14.5" x14ac:dyDescent="0.35"/>
  <cols>
    <col min="1" max="1" width="16.453125" customWidth="1"/>
    <col min="2" max="2" width="15.08984375" customWidth="1"/>
    <col min="3" max="3" width="14.08984375" customWidth="1"/>
    <col min="4" max="9" width="12" customWidth="1"/>
    <col min="10" max="10" width="22" customWidth="1"/>
    <col min="11" max="11" width="14" customWidth="1"/>
    <col min="12" max="12" width="16" customWidth="1"/>
    <col min="13" max="13" width="10" customWidth="1"/>
    <col min="14" max="14" width="8" customWidth="1"/>
    <col min="15" max="15" width="16.26953125" customWidth="1"/>
    <col min="16" max="16" width="16" customWidth="1"/>
    <col min="17" max="17" width="18.1796875" customWidth="1"/>
    <col min="18" max="18" width="10" customWidth="1"/>
    <col min="19" max="19" width="18" customWidth="1"/>
    <col min="20" max="21" width="12" customWidth="1"/>
    <col min="22" max="22" width="20" customWidth="1"/>
    <col min="23" max="23" width="20.90625" customWidth="1"/>
    <col min="24" max="24" width="16" customWidth="1"/>
    <col min="25" max="25" width="18" customWidth="1"/>
    <col min="26" max="26" width="28" customWidth="1"/>
  </cols>
  <sheetData>
    <row r="1" spans="1:26" ht="18.5" x14ac:dyDescent="0.35">
      <c r="A1" s="26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3" spans="1:26" ht="29" x14ac:dyDescent="0.35">
      <c r="A3" s="17" t="s">
        <v>32</v>
      </c>
      <c r="B3" s="17" t="s">
        <v>33</v>
      </c>
      <c r="C3" s="17" t="s">
        <v>34</v>
      </c>
      <c r="D3" s="17" t="s">
        <v>35</v>
      </c>
      <c r="E3" s="17" t="s">
        <v>36</v>
      </c>
      <c r="F3" s="17" t="s">
        <v>37</v>
      </c>
      <c r="G3" s="17" t="s">
        <v>38</v>
      </c>
      <c r="H3" s="17" t="s">
        <v>39</v>
      </c>
      <c r="I3" s="17" t="s">
        <v>40</v>
      </c>
      <c r="J3" s="17" t="s">
        <v>41</v>
      </c>
      <c r="K3" s="17" t="s">
        <v>42</v>
      </c>
      <c r="L3" s="17" t="s">
        <v>4</v>
      </c>
      <c r="M3" s="17" t="s">
        <v>43</v>
      </c>
      <c r="N3" s="17" t="s">
        <v>44</v>
      </c>
      <c r="O3" s="17" t="s">
        <v>45</v>
      </c>
      <c r="P3" s="17" t="s">
        <v>46</v>
      </c>
      <c r="Q3" s="17" t="s">
        <v>6</v>
      </c>
      <c r="R3" s="17" t="s">
        <v>47</v>
      </c>
      <c r="S3" s="17" t="s">
        <v>48</v>
      </c>
      <c r="T3" s="17" t="s">
        <v>49</v>
      </c>
      <c r="U3" s="17" t="s">
        <v>50</v>
      </c>
      <c r="V3" s="17" t="s">
        <v>51</v>
      </c>
      <c r="W3" s="17" t="s">
        <v>52</v>
      </c>
      <c r="X3" s="17" t="s">
        <v>53</v>
      </c>
      <c r="Y3" s="17" t="s">
        <v>54</v>
      </c>
      <c r="Z3" s="17" t="s">
        <v>55</v>
      </c>
    </row>
    <row r="4" spans="1:26" x14ac:dyDescent="0.35">
      <c r="A4" s="18" t="s">
        <v>56</v>
      </c>
      <c r="B4" s="18" t="s">
        <v>57</v>
      </c>
      <c r="C4" s="18" t="s">
        <v>56</v>
      </c>
      <c r="D4" s="19" t="s">
        <v>9</v>
      </c>
      <c r="E4" s="19" t="s">
        <v>8</v>
      </c>
      <c r="F4" s="19" t="s">
        <v>7</v>
      </c>
      <c r="G4" s="19" t="s">
        <v>58</v>
      </c>
      <c r="H4" s="19" t="s">
        <v>59</v>
      </c>
      <c r="I4" s="19" t="s">
        <v>60</v>
      </c>
      <c r="J4" s="19" t="s">
        <v>61</v>
      </c>
      <c r="K4" s="19" t="s">
        <v>62</v>
      </c>
      <c r="L4" s="19" t="s">
        <v>10</v>
      </c>
      <c r="M4" s="19" t="s">
        <v>63</v>
      </c>
      <c r="N4" s="19" t="s">
        <v>63</v>
      </c>
      <c r="O4" s="19" t="s">
        <v>63</v>
      </c>
      <c r="P4" s="19" t="s">
        <v>64</v>
      </c>
      <c r="Q4" s="19" t="s">
        <v>12</v>
      </c>
      <c r="R4" s="19" t="s">
        <v>63</v>
      </c>
      <c r="S4" s="19" t="s">
        <v>17</v>
      </c>
      <c r="T4" s="18" t="s">
        <v>65</v>
      </c>
      <c r="U4" s="18" t="s">
        <v>65</v>
      </c>
      <c r="V4" s="19" t="s">
        <v>66</v>
      </c>
      <c r="W4" s="18" t="s">
        <v>67</v>
      </c>
      <c r="X4" s="19" t="s">
        <v>63</v>
      </c>
      <c r="Y4" s="19" t="s">
        <v>63</v>
      </c>
      <c r="Z4" s="19" t="s">
        <v>68</v>
      </c>
    </row>
    <row r="5" spans="1:26" x14ac:dyDescent="0.35">
      <c r="A5" s="18" t="s">
        <v>56</v>
      </c>
      <c r="B5" s="18" t="s">
        <v>57</v>
      </c>
      <c r="C5" s="18" t="s">
        <v>56</v>
      </c>
      <c r="D5" s="19" t="s">
        <v>9</v>
      </c>
      <c r="E5" s="19" t="s">
        <v>8</v>
      </c>
      <c r="F5" s="19" t="s">
        <v>7</v>
      </c>
      <c r="G5" s="19" t="s">
        <v>69</v>
      </c>
      <c r="H5" s="19" t="s">
        <v>70</v>
      </c>
      <c r="I5" s="19" t="s">
        <v>71</v>
      </c>
      <c r="J5" s="19" t="s">
        <v>72</v>
      </c>
      <c r="K5" s="19" t="s">
        <v>73</v>
      </c>
      <c r="L5" s="19" t="s">
        <v>22</v>
      </c>
      <c r="M5" s="19" t="s">
        <v>66</v>
      </c>
      <c r="N5" s="19" t="s">
        <v>63</v>
      </c>
      <c r="O5" s="19" t="s">
        <v>66</v>
      </c>
      <c r="P5" s="19" t="s">
        <v>74</v>
      </c>
      <c r="Q5" s="19" t="s">
        <v>18</v>
      </c>
      <c r="R5" s="19" t="s">
        <v>66</v>
      </c>
      <c r="S5" s="19" t="s">
        <v>11</v>
      </c>
      <c r="T5" s="18" t="s">
        <v>75</v>
      </c>
      <c r="U5" s="18" t="s">
        <v>75</v>
      </c>
      <c r="V5" s="19" t="s">
        <v>66</v>
      </c>
      <c r="W5" s="18" t="s">
        <v>76</v>
      </c>
      <c r="X5" s="19" t="s">
        <v>66</v>
      </c>
      <c r="Y5" s="19" t="s">
        <v>63</v>
      </c>
      <c r="Z5" s="19" t="s">
        <v>77</v>
      </c>
    </row>
    <row r="6" spans="1:26" x14ac:dyDescent="0.35">
      <c r="A6" s="18" t="s">
        <v>56</v>
      </c>
      <c r="B6" s="18" t="s">
        <v>57</v>
      </c>
      <c r="C6" s="18" t="s">
        <v>56</v>
      </c>
      <c r="D6" s="19" t="s">
        <v>9</v>
      </c>
      <c r="E6" s="19" t="s">
        <v>14</v>
      </c>
      <c r="F6" s="19" t="s">
        <v>13</v>
      </c>
      <c r="G6" s="19" t="s">
        <v>78</v>
      </c>
      <c r="H6" s="19" t="s">
        <v>79</v>
      </c>
      <c r="I6" s="19" t="s">
        <v>80</v>
      </c>
      <c r="J6" s="19" t="s">
        <v>81</v>
      </c>
      <c r="K6" s="19" t="s">
        <v>62</v>
      </c>
      <c r="L6" s="19" t="s">
        <v>16</v>
      </c>
      <c r="M6" s="19" t="s">
        <v>66</v>
      </c>
      <c r="N6" s="19" t="s">
        <v>63</v>
      </c>
      <c r="O6" s="19" t="s">
        <v>63</v>
      </c>
      <c r="P6" s="19" t="s">
        <v>82</v>
      </c>
      <c r="Q6" s="19" t="s">
        <v>18</v>
      </c>
      <c r="R6" s="19" t="s">
        <v>63</v>
      </c>
      <c r="S6" s="19" t="s">
        <v>23</v>
      </c>
      <c r="T6" s="18" t="s">
        <v>83</v>
      </c>
      <c r="U6" s="18" t="s">
        <v>84</v>
      </c>
      <c r="V6" s="19" t="s">
        <v>63</v>
      </c>
      <c r="W6" s="18" t="s">
        <v>85</v>
      </c>
      <c r="X6" s="19" t="s">
        <v>63</v>
      </c>
      <c r="Y6" s="19" t="s">
        <v>66</v>
      </c>
      <c r="Z6" s="19" t="s">
        <v>86</v>
      </c>
    </row>
    <row r="7" spans="1:26" x14ac:dyDescent="0.35">
      <c r="A7" s="18" t="s">
        <v>56</v>
      </c>
      <c r="B7" s="18" t="s">
        <v>57</v>
      </c>
      <c r="C7" s="18" t="s">
        <v>56</v>
      </c>
      <c r="D7" s="19" t="s">
        <v>15</v>
      </c>
      <c r="E7" s="19" t="s">
        <v>20</v>
      </c>
      <c r="F7" s="19" t="s">
        <v>19</v>
      </c>
      <c r="G7" s="19" t="s">
        <v>87</v>
      </c>
      <c r="H7" s="19" t="s">
        <v>88</v>
      </c>
      <c r="I7" s="19" t="s">
        <v>89</v>
      </c>
      <c r="J7" s="19" t="s">
        <v>90</v>
      </c>
      <c r="K7" s="19" t="s">
        <v>62</v>
      </c>
      <c r="L7" s="19" t="s">
        <v>10</v>
      </c>
      <c r="M7" s="19" t="s">
        <v>63</v>
      </c>
      <c r="N7" s="19" t="s">
        <v>63</v>
      </c>
      <c r="O7" s="19" t="s">
        <v>63</v>
      </c>
      <c r="P7" s="19" t="s">
        <v>91</v>
      </c>
      <c r="Q7" s="19" t="s">
        <v>12</v>
      </c>
      <c r="R7" s="19" t="s">
        <v>63</v>
      </c>
      <c r="S7" s="19" t="s">
        <v>17</v>
      </c>
      <c r="T7" s="18" t="s">
        <v>84</v>
      </c>
      <c r="U7" s="18" t="s">
        <v>84</v>
      </c>
      <c r="V7" s="19" t="s">
        <v>66</v>
      </c>
      <c r="W7" s="18" t="s">
        <v>92</v>
      </c>
      <c r="X7" s="19" t="s">
        <v>63</v>
      </c>
      <c r="Y7" s="19" t="s">
        <v>63</v>
      </c>
      <c r="Z7" s="19" t="s">
        <v>93</v>
      </c>
    </row>
    <row r="8" spans="1:26" x14ac:dyDescent="0.35">
      <c r="A8" s="18" t="s">
        <v>56</v>
      </c>
      <c r="B8" s="18" t="s">
        <v>57</v>
      </c>
      <c r="C8" s="18" t="s">
        <v>56</v>
      </c>
      <c r="D8" s="19" t="s">
        <v>21</v>
      </c>
      <c r="E8" s="19" t="s">
        <v>25</v>
      </c>
      <c r="F8" s="19" t="s">
        <v>24</v>
      </c>
      <c r="G8" s="19" t="s">
        <v>94</v>
      </c>
      <c r="H8" s="19" t="s">
        <v>59</v>
      </c>
      <c r="I8" s="19" t="s">
        <v>95</v>
      </c>
      <c r="J8" s="19" t="s">
        <v>96</v>
      </c>
      <c r="K8" s="19" t="s">
        <v>73</v>
      </c>
      <c r="L8" s="19" t="s">
        <v>26</v>
      </c>
      <c r="M8" s="19" t="s">
        <v>66</v>
      </c>
      <c r="N8" s="19" t="s">
        <v>66</v>
      </c>
      <c r="O8" s="19" t="s">
        <v>66</v>
      </c>
      <c r="P8" s="19" t="s">
        <v>74</v>
      </c>
      <c r="Q8" s="19" t="s">
        <v>18</v>
      </c>
      <c r="R8" s="19" t="s">
        <v>66</v>
      </c>
      <c r="S8" s="19" t="s">
        <v>11</v>
      </c>
      <c r="T8" s="18" t="s">
        <v>76</v>
      </c>
      <c r="U8" s="18" t="s">
        <v>56</v>
      </c>
      <c r="V8" s="19" t="s">
        <v>66</v>
      </c>
      <c r="W8" s="18" t="s">
        <v>85</v>
      </c>
      <c r="X8" s="19" t="s">
        <v>63</v>
      </c>
      <c r="Y8" s="19" t="s">
        <v>63</v>
      </c>
      <c r="Z8" s="19" t="s">
        <v>97</v>
      </c>
    </row>
    <row r="9" spans="1:26" x14ac:dyDescent="0.35">
      <c r="A9" s="18" t="s">
        <v>56</v>
      </c>
      <c r="B9" s="18" t="s">
        <v>57</v>
      </c>
      <c r="C9" s="18" t="s">
        <v>56</v>
      </c>
      <c r="D9" s="19" t="s">
        <v>21</v>
      </c>
      <c r="E9" s="19" t="s">
        <v>29</v>
      </c>
      <c r="F9" s="19" t="s">
        <v>28</v>
      </c>
      <c r="G9" s="19" t="s">
        <v>98</v>
      </c>
      <c r="H9" s="19" t="s">
        <v>99</v>
      </c>
      <c r="I9" s="19" t="s">
        <v>100</v>
      </c>
      <c r="J9" s="19" t="s">
        <v>101</v>
      </c>
      <c r="K9" s="19" t="s">
        <v>62</v>
      </c>
      <c r="L9" s="19" t="s">
        <v>10</v>
      </c>
      <c r="M9" s="19" t="s">
        <v>63</v>
      </c>
      <c r="N9" s="19" t="s">
        <v>63</v>
      </c>
      <c r="O9" s="19" t="s">
        <v>63</v>
      </c>
      <c r="P9" s="19" t="s">
        <v>82</v>
      </c>
      <c r="Q9" s="19" t="s">
        <v>12</v>
      </c>
      <c r="R9" s="19" t="s">
        <v>63</v>
      </c>
      <c r="S9" s="19" t="s">
        <v>27</v>
      </c>
      <c r="T9" s="18" t="s">
        <v>76</v>
      </c>
      <c r="U9" s="18" t="s">
        <v>56</v>
      </c>
      <c r="V9" s="19" t="s">
        <v>66</v>
      </c>
      <c r="W9" s="18" t="s">
        <v>102</v>
      </c>
      <c r="X9" s="19" t="s">
        <v>63</v>
      </c>
      <c r="Y9" s="19" t="s">
        <v>63</v>
      </c>
      <c r="Z9" s="19" t="s">
        <v>93</v>
      </c>
    </row>
    <row r="10" spans="1:26" x14ac:dyDescent="0.35">
      <c r="A10" s="18" t="s">
        <v>56</v>
      </c>
      <c r="B10" s="18" t="s">
        <v>57</v>
      </c>
      <c r="C10" s="18" t="s">
        <v>56</v>
      </c>
      <c r="D10" s="19" t="s">
        <v>15</v>
      </c>
      <c r="E10" s="19" t="s">
        <v>8</v>
      </c>
      <c r="F10" s="19" t="s">
        <v>7</v>
      </c>
      <c r="G10" s="19" t="s">
        <v>103</v>
      </c>
      <c r="H10" s="19" t="s">
        <v>104</v>
      </c>
      <c r="I10" s="19" t="s">
        <v>105</v>
      </c>
      <c r="J10" s="19" t="s">
        <v>106</v>
      </c>
      <c r="K10" s="19" t="s">
        <v>73</v>
      </c>
      <c r="L10" s="19" t="s">
        <v>16</v>
      </c>
      <c r="M10" s="19" t="s">
        <v>66</v>
      </c>
      <c r="N10" s="19" t="s">
        <v>63</v>
      </c>
      <c r="O10" s="19" t="s">
        <v>66</v>
      </c>
      <c r="P10" s="19" t="s">
        <v>74</v>
      </c>
      <c r="Q10" s="19" t="s">
        <v>18</v>
      </c>
      <c r="R10" s="19" t="s">
        <v>63</v>
      </c>
      <c r="S10" s="19" t="s">
        <v>23</v>
      </c>
      <c r="T10" s="18" t="s">
        <v>57</v>
      </c>
      <c r="U10" s="18" t="s">
        <v>65</v>
      </c>
      <c r="V10" s="19" t="s">
        <v>63</v>
      </c>
      <c r="W10" s="18" t="s">
        <v>84</v>
      </c>
      <c r="X10" s="19" t="s">
        <v>66</v>
      </c>
      <c r="Y10" s="19" t="s">
        <v>66</v>
      </c>
      <c r="Z10" s="19" t="s">
        <v>107</v>
      </c>
    </row>
    <row r="11" spans="1:26" x14ac:dyDescent="0.35">
      <c r="A11" s="18" t="s">
        <v>56</v>
      </c>
      <c r="B11" s="18" t="s">
        <v>57</v>
      </c>
      <c r="C11" s="18" t="s">
        <v>56</v>
      </c>
      <c r="D11" s="19" t="s">
        <v>9</v>
      </c>
      <c r="E11" s="19" t="s">
        <v>14</v>
      </c>
      <c r="F11" s="19" t="s">
        <v>13</v>
      </c>
      <c r="G11" s="19" t="s">
        <v>108</v>
      </c>
      <c r="H11" s="19" t="s">
        <v>70</v>
      </c>
      <c r="I11" s="19" t="s">
        <v>109</v>
      </c>
      <c r="J11" s="19" t="s">
        <v>110</v>
      </c>
      <c r="K11" s="19" t="s">
        <v>62</v>
      </c>
      <c r="L11" s="19" t="s">
        <v>10</v>
      </c>
      <c r="M11" s="19" t="s">
        <v>63</v>
      </c>
      <c r="N11" s="19" t="s">
        <v>63</v>
      </c>
      <c r="O11" s="19" t="s">
        <v>63</v>
      </c>
      <c r="P11" s="19" t="s">
        <v>82</v>
      </c>
      <c r="Q11" s="19" t="s">
        <v>12</v>
      </c>
      <c r="R11" s="19" t="s">
        <v>63</v>
      </c>
      <c r="S11" s="19" t="s">
        <v>11</v>
      </c>
      <c r="T11" s="18" t="s">
        <v>56</v>
      </c>
      <c r="U11" s="18" t="s">
        <v>56</v>
      </c>
      <c r="V11" s="19" t="s">
        <v>66</v>
      </c>
      <c r="W11" s="18" t="s">
        <v>111</v>
      </c>
      <c r="X11" s="19" t="s">
        <v>63</v>
      </c>
      <c r="Y11" s="19" t="s">
        <v>63</v>
      </c>
      <c r="Z11" s="19" t="s">
        <v>112</v>
      </c>
    </row>
    <row r="12" spans="1:26" x14ac:dyDescent="0.35">
      <c r="A12" s="1"/>
      <c r="B12" s="1"/>
      <c r="C12" s="1"/>
      <c r="T12" s="1"/>
      <c r="U12" s="1"/>
      <c r="W12" s="1"/>
    </row>
    <row r="13" spans="1:26" x14ac:dyDescent="0.35">
      <c r="A13" s="1"/>
      <c r="B13" s="1"/>
      <c r="C13" s="1"/>
      <c r="T13" s="1"/>
      <c r="U13" s="1"/>
      <c r="W13" s="1"/>
    </row>
    <row r="14" spans="1:26" x14ac:dyDescent="0.35">
      <c r="A14" s="1"/>
      <c r="B14" s="1"/>
      <c r="C14" s="1"/>
      <c r="T14" s="1"/>
      <c r="U14" s="1"/>
      <c r="W14" s="1"/>
    </row>
    <row r="15" spans="1:26" x14ac:dyDescent="0.35">
      <c r="A15" s="1"/>
      <c r="B15" s="1"/>
      <c r="C15" s="1"/>
      <c r="T15" s="1"/>
      <c r="U15" s="1"/>
      <c r="W15" s="1"/>
    </row>
    <row r="16" spans="1:26" x14ac:dyDescent="0.35">
      <c r="A16" s="1"/>
      <c r="B16" s="1"/>
      <c r="C16" s="1"/>
      <c r="T16" s="1"/>
      <c r="U16" s="1"/>
      <c r="W16" s="1"/>
    </row>
    <row r="17" spans="1:23" x14ac:dyDescent="0.35">
      <c r="A17" s="1"/>
      <c r="B17" s="1"/>
      <c r="C17" s="1"/>
      <c r="T17" s="1"/>
      <c r="U17" s="1"/>
      <c r="W17" s="1"/>
    </row>
    <row r="18" spans="1:23" x14ac:dyDescent="0.35">
      <c r="A18" s="1"/>
      <c r="B18" s="1"/>
      <c r="C18" s="1"/>
      <c r="T18" s="1"/>
      <c r="U18" s="1"/>
      <c r="W18" s="1"/>
    </row>
    <row r="19" spans="1:23" x14ac:dyDescent="0.35">
      <c r="A19" s="1"/>
      <c r="B19" s="1"/>
      <c r="C19" s="1"/>
      <c r="T19" s="1"/>
      <c r="U19" s="1"/>
      <c r="W19" s="1"/>
    </row>
    <row r="20" spans="1:23" x14ac:dyDescent="0.35">
      <c r="A20" s="1"/>
      <c r="B20" s="1"/>
      <c r="C20" s="1"/>
      <c r="T20" s="1"/>
      <c r="U20" s="1"/>
      <c r="W20" s="1"/>
    </row>
    <row r="21" spans="1:23" x14ac:dyDescent="0.35">
      <c r="A21" s="1"/>
      <c r="B21" s="1"/>
      <c r="C21" s="1"/>
      <c r="T21" s="1"/>
      <c r="U21" s="1"/>
      <c r="W21" s="1"/>
    </row>
    <row r="22" spans="1:23" x14ac:dyDescent="0.35">
      <c r="A22" s="1"/>
      <c r="B22" s="1"/>
      <c r="C22" s="1"/>
      <c r="T22" s="1"/>
      <c r="U22" s="1"/>
      <c r="W22" s="1"/>
    </row>
    <row r="23" spans="1:23" x14ac:dyDescent="0.35">
      <c r="A23" s="1"/>
      <c r="B23" s="1"/>
      <c r="C23" s="1"/>
      <c r="T23" s="1"/>
      <c r="U23" s="1"/>
      <c r="W23" s="1"/>
    </row>
    <row r="24" spans="1:23" x14ac:dyDescent="0.35">
      <c r="A24" s="1"/>
      <c r="B24" s="1"/>
      <c r="C24" s="1"/>
      <c r="T24" s="1"/>
      <c r="U24" s="1"/>
      <c r="W24" s="1"/>
    </row>
    <row r="25" spans="1:23" x14ac:dyDescent="0.35">
      <c r="A25" s="1"/>
      <c r="B25" s="1"/>
      <c r="C25" s="1"/>
      <c r="T25" s="1"/>
      <c r="U25" s="1"/>
      <c r="W25" s="1"/>
    </row>
    <row r="26" spans="1:23" x14ac:dyDescent="0.35">
      <c r="A26" s="1"/>
      <c r="B26" s="1"/>
      <c r="C26" s="1"/>
      <c r="T26" s="1"/>
      <c r="U26" s="1"/>
      <c r="W26" s="1"/>
    </row>
    <row r="27" spans="1:23" x14ac:dyDescent="0.35">
      <c r="A27" s="1"/>
      <c r="B27" s="1"/>
      <c r="C27" s="1"/>
      <c r="T27" s="1"/>
      <c r="U27" s="1"/>
      <c r="W27" s="1"/>
    </row>
    <row r="28" spans="1:23" x14ac:dyDescent="0.35">
      <c r="A28" s="1"/>
      <c r="B28" s="1"/>
      <c r="C28" s="1"/>
      <c r="T28" s="1"/>
      <c r="U28" s="1"/>
      <c r="W28" s="1"/>
    </row>
    <row r="29" spans="1:23" x14ac:dyDescent="0.35">
      <c r="A29" s="1"/>
      <c r="B29" s="1"/>
      <c r="C29" s="1"/>
      <c r="T29" s="1"/>
      <c r="U29" s="1"/>
      <c r="W29" s="1"/>
    </row>
    <row r="30" spans="1:23" x14ac:dyDescent="0.35">
      <c r="A30" s="1"/>
      <c r="B30" s="1"/>
      <c r="C30" s="1"/>
      <c r="T30" s="1"/>
      <c r="U30" s="1"/>
      <c r="W30" s="1"/>
    </row>
    <row r="31" spans="1:23" x14ac:dyDescent="0.35">
      <c r="A31" s="1"/>
      <c r="B31" s="1"/>
      <c r="C31" s="1"/>
      <c r="T31" s="1"/>
      <c r="U31" s="1"/>
      <c r="W31" s="1"/>
    </row>
    <row r="32" spans="1:23" x14ac:dyDescent="0.35">
      <c r="A32" s="1"/>
      <c r="B32" s="1"/>
      <c r="C32" s="1"/>
      <c r="T32" s="1"/>
      <c r="U32" s="1"/>
      <c r="W32" s="1"/>
    </row>
    <row r="33" spans="1:23" x14ac:dyDescent="0.35">
      <c r="A33" s="1"/>
      <c r="B33" s="1"/>
      <c r="C33" s="1"/>
      <c r="T33" s="1"/>
      <c r="U33" s="1"/>
      <c r="W33" s="1"/>
    </row>
    <row r="34" spans="1:23" x14ac:dyDescent="0.35">
      <c r="A34" s="1"/>
      <c r="B34" s="1"/>
      <c r="C34" s="1"/>
      <c r="T34" s="1"/>
      <c r="U34" s="1"/>
      <c r="W34" s="1"/>
    </row>
    <row r="35" spans="1:23" x14ac:dyDescent="0.35">
      <c r="A35" s="1"/>
      <c r="B35" s="1"/>
      <c r="C35" s="1"/>
      <c r="T35" s="1"/>
      <c r="U35" s="1"/>
      <c r="W35" s="1"/>
    </row>
    <row r="36" spans="1:23" x14ac:dyDescent="0.35">
      <c r="A36" s="1"/>
      <c r="B36" s="1"/>
      <c r="C36" s="1"/>
      <c r="T36" s="1"/>
      <c r="U36" s="1"/>
      <c r="W36" s="1"/>
    </row>
    <row r="37" spans="1:23" x14ac:dyDescent="0.35">
      <c r="A37" s="1"/>
      <c r="B37" s="1"/>
      <c r="C37" s="1"/>
      <c r="T37" s="1"/>
      <c r="U37" s="1"/>
      <c r="W37" s="1"/>
    </row>
    <row r="38" spans="1:23" x14ac:dyDescent="0.35">
      <c r="A38" s="1"/>
      <c r="B38" s="1"/>
      <c r="C38" s="1"/>
      <c r="T38" s="1"/>
      <c r="U38" s="1"/>
      <c r="W38" s="1"/>
    </row>
    <row r="39" spans="1:23" x14ac:dyDescent="0.35">
      <c r="A39" s="1"/>
      <c r="B39" s="1"/>
      <c r="C39" s="1"/>
      <c r="T39" s="1"/>
      <c r="U39" s="1"/>
      <c r="W39" s="1"/>
    </row>
    <row r="40" spans="1:23" x14ac:dyDescent="0.35">
      <c r="A40" s="1"/>
      <c r="B40" s="1"/>
      <c r="C40" s="1"/>
      <c r="T40" s="1"/>
      <c r="U40" s="1"/>
      <c r="W40" s="1"/>
    </row>
    <row r="41" spans="1:23" x14ac:dyDescent="0.35">
      <c r="A41" s="1"/>
      <c r="B41" s="1"/>
      <c r="C41" s="1"/>
      <c r="T41" s="1"/>
      <c r="U41" s="1"/>
      <c r="W41" s="1"/>
    </row>
    <row r="42" spans="1:23" x14ac:dyDescent="0.35">
      <c r="A42" s="1"/>
      <c r="B42" s="1"/>
      <c r="C42" s="1"/>
      <c r="T42" s="1"/>
      <c r="U42" s="1"/>
      <c r="W42" s="1"/>
    </row>
    <row r="43" spans="1:23" x14ac:dyDescent="0.35">
      <c r="A43" s="1"/>
      <c r="B43" s="1"/>
      <c r="C43" s="1"/>
      <c r="T43" s="1"/>
      <c r="U43" s="1"/>
      <c r="W43" s="1"/>
    </row>
    <row r="44" spans="1:23" x14ac:dyDescent="0.35">
      <c r="A44" s="1"/>
      <c r="B44" s="1"/>
      <c r="C44" s="1"/>
      <c r="T44" s="1"/>
      <c r="U44" s="1"/>
      <c r="W44" s="1"/>
    </row>
    <row r="45" spans="1:23" x14ac:dyDescent="0.35">
      <c r="A45" s="1"/>
      <c r="B45" s="1"/>
      <c r="C45" s="1"/>
      <c r="T45" s="1"/>
      <c r="U45" s="1"/>
      <c r="W45" s="1"/>
    </row>
    <row r="46" spans="1:23" x14ac:dyDescent="0.35">
      <c r="A46" s="1"/>
      <c r="B46" s="1"/>
      <c r="C46" s="1"/>
      <c r="T46" s="1"/>
      <c r="U46" s="1"/>
      <c r="W46" s="1"/>
    </row>
    <row r="47" spans="1:23" x14ac:dyDescent="0.35">
      <c r="A47" s="1"/>
      <c r="B47" s="1"/>
      <c r="C47" s="1"/>
      <c r="T47" s="1"/>
      <c r="U47" s="1"/>
      <c r="W47" s="1"/>
    </row>
    <row r="48" spans="1:23" x14ac:dyDescent="0.35">
      <c r="A48" s="1"/>
      <c r="B48" s="1"/>
      <c r="C48" s="1"/>
      <c r="T48" s="1"/>
      <c r="U48" s="1"/>
      <c r="W48" s="1"/>
    </row>
    <row r="49" spans="1:23" x14ac:dyDescent="0.35">
      <c r="A49" s="1"/>
      <c r="B49" s="1"/>
      <c r="C49" s="1"/>
      <c r="T49" s="1"/>
      <c r="U49" s="1"/>
      <c r="W49" s="1"/>
    </row>
    <row r="50" spans="1:23" x14ac:dyDescent="0.35">
      <c r="A50" s="1"/>
      <c r="B50" s="1"/>
      <c r="C50" s="1"/>
      <c r="T50" s="1"/>
      <c r="U50" s="1"/>
      <c r="W50" s="1"/>
    </row>
    <row r="51" spans="1:23" x14ac:dyDescent="0.35">
      <c r="A51" s="1"/>
      <c r="B51" s="1"/>
      <c r="C51" s="1"/>
      <c r="T51" s="1"/>
      <c r="U51" s="1"/>
      <c r="W51" s="1"/>
    </row>
    <row r="52" spans="1:23" x14ac:dyDescent="0.35">
      <c r="A52" s="1"/>
      <c r="B52" s="1"/>
      <c r="C52" s="1"/>
      <c r="T52" s="1"/>
      <c r="U52" s="1"/>
      <c r="W52" s="1"/>
    </row>
    <row r="53" spans="1:23" x14ac:dyDescent="0.35">
      <c r="A53" s="1"/>
      <c r="B53" s="1"/>
      <c r="C53" s="1"/>
      <c r="T53" s="1"/>
      <c r="U53" s="1"/>
      <c r="W53" s="1"/>
    </row>
    <row r="54" spans="1:23" x14ac:dyDescent="0.35">
      <c r="A54" s="1"/>
      <c r="B54" s="1"/>
      <c r="C54" s="1"/>
      <c r="T54" s="1"/>
      <c r="U54" s="1"/>
      <c r="W54" s="1"/>
    </row>
    <row r="55" spans="1:23" x14ac:dyDescent="0.35">
      <c r="A55" s="1"/>
      <c r="B55" s="1"/>
      <c r="C55" s="1"/>
      <c r="T55" s="1"/>
      <c r="U55" s="1"/>
      <c r="W55" s="1"/>
    </row>
    <row r="56" spans="1:23" x14ac:dyDescent="0.35">
      <c r="A56" s="1"/>
      <c r="B56" s="1"/>
      <c r="C56" s="1"/>
      <c r="T56" s="1"/>
      <c r="U56" s="1"/>
      <c r="W56" s="1"/>
    </row>
    <row r="57" spans="1:23" x14ac:dyDescent="0.35">
      <c r="A57" s="1"/>
      <c r="B57" s="1"/>
      <c r="C57" s="1"/>
      <c r="T57" s="1"/>
      <c r="U57" s="1"/>
      <c r="W57" s="1"/>
    </row>
    <row r="58" spans="1:23" x14ac:dyDescent="0.35">
      <c r="A58" s="1"/>
      <c r="B58" s="1"/>
      <c r="C58" s="1"/>
      <c r="T58" s="1"/>
      <c r="U58" s="1"/>
      <c r="W58" s="1"/>
    </row>
    <row r="59" spans="1:23" x14ac:dyDescent="0.35">
      <c r="A59" s="1"/>
      <c r="B59" s="1"/>
      <c r="C59" s="1"/>
      <c r="T59" s="1"/>
      <c r="U59" s="1"/>
      <c r="W59" s="1"/>
    </row>
    <row r="60" spans="1:23" x14ac:dyDescent="0.35">
      <c r="A60" s="1"/>
      <c r="B60" s="1"/>
      <c r="C60" s="1"/>
      <c r="T60" s="1"/>
      <c r="U60" s="1"/>
      <c r="W60" s="1"/>
    </row>
    <row r="61" spans="1:23" x14ac:dyDescent="0.35">
      <c r="A61" s="1"/>
      <c r="B61" s="1"/>
      <c r="C61" s="1"/>
      <c r="T61" s="1"/>
      <c r="U61" s="1"/>
      <c r="W61" s="1"/>
    </row>
    <row r="62" spans="1:23" x14ac:dyDescent="0.35">
      <c r="A62" s="1"/>
      <c r="B62" s="1"/>
      <c r="C62" s="1"/>
      <c r="T62" s="1"/>
      <c r="U62" s="1"/>
      <c r="W62" s="1"/>
    </row>
    <row r="63" spans="1:23" x14ac:dyDescent="0.35">
      <c r="A63" s="1"/>
      <c r="B63" s="1"/>
      <c r="C63" s="1"/>
      <c r="T63" s="1"/>
      <c r="U63" s="1"/>
      <c r="W63" s="1"/>
    </row>
    <row r="64" spans="1:23" x14ac:dyDescent="0.35">
      <c r="A64" s="1"/>
      <c r="B64" s="1"/>
      <c r="C64" s="1"/>
      <c r="T64" s="1"/>
      <c r="U64" s="1"/>
      <c r="W64" s="1"/>
    </row>
    <row r="65" spans="1:23" x14ac:dyDescent="0.35">
      <c r="A65" s="1"/>
      <c r="B65" s="1"/>
      <c r="C65" s="1"/>
      <c r="T65" s="1"/>
      <c r="U65" s="1"/>
      <c r="W65" s="1"/>
    </row>
    <row r="66" spans="1:23" x14ac:dyDescent="0.35">
      <c r="A66" s="1"/>
      <c r="B66" s="1"/>
      <c r="C66" s="1"/>
      <c r="T66" s="1"/>
      <c r="U66" s="1"/>
      <c r="W66" s="1"/>
    </row>
    <row r="67" spans="1:23" x14ac:dyDescent="0.35">
      <c r="A67" s="1"/>
      <c r="B67" s="1"/>
      <c r="C67" s="1"/>
      <c r="T67" s="1"/>
      <c r="U67" s="1"/>
      <c r="W67" s="1"/>
    </row>
    <row r="68" spans="1:23" x14ac:dyDescent="0.35">
      <c r="A68" s="1"/>
      <c r="B68" s="1"/>
      <c r="C68" s="1"/>
      <c r="T68" s="1"/>
      <c r="U68" s="1"/>
      <c r="W68" s="1"/>
    </row>
    <row r="69" spans="1:23" x14ac:dyDescent="0.35">
      <c r="A69" s="1"/>
      <c r="B69" s="1"/>
      <c r="C69" s="1"/>
      <c r="T69" s="1"/>
      <c r="U69" s="1"/>
      <c r="W69" s="1"/>
    </row>
    <row r="70" spans="1:23" x14ac:dyDescent="0.35">
      <c r="A70" s="1"/>
      <c r="B70" s="1"/>
      <c r="C70" s="1"/>
      <c r="T70" s="1"/>
      <c r="U70" s="1"/>
      <c r="W70" s="1"/>
    </row>
    <row r="71" spans="1:23" x14ac:dyDescent="0.35">
      <c r="A71" s="1"/>
      <c r="B71" s="1"/>
      <c r="C71" s="1"/>
      <c r="T71" s="1"/>
      <c r="U71" s="1"/>
      <c r="W71" s="1"/>
    </row>
    <row r="72" spans="1:23" x14ac:dyDescent="0.35">
      <c r="A72" s="1"/>
      <c r="B72" s="1"/>
      <c r="C72" s="1"/>
      <c r="T72" s="1"/>
      <c r="U72" s="1"/>
      <c r="W72" s="1"/>
    </row>
    <row r="73" spans="1:23" x14ac:dyDescent="0.35">
      <c r="A73" s="1"/>
      <c r="B73" s="1"/>
      <c r="C73" s="1"/>
      <c r="T73" s="1"/>
      <c r="U73" s="1"/>
      <c r="W73" s="1"/>
    </row>
    <row r="74" spans="1:23" x14ac:dyDescent="0.35">
      <c r="A74" s="1"/>
      <c r="B74" s="1"/>
      <c r="C74" s="1"/>
      <c r="T74" s="1"/>
      <c r="U74" s="1"/>
      <c r="W74" s="1"/>
    </row>
    <row r="75" spans="1:23" x14ac:dyDescent="0.35">
      <c r="A75" s="1"/>
      <c r="B75" s="1"/>
      <c r="C75" s="1"/>
      <c r="T75" s="1"/>
      <c r="U75" s="1"/>
      <c r="W75" s="1"/>
    </row>
    <row r="76" spans="1:23" x14ac:dyDescent="0.35">
      <c r="A76" s="1"/>
      <c r="B76" s="1"/>
      <c r="C76" s="1"/>
      <c r="T76" s="1"/>
      <c r="U76" s="1"/>
      <c r="W76" s="1"/>
    </row>
    <row r="77" spans="1:23" x14ac:dyDescent="0.35">
      <c r="A77" s="1"/>
      <c r="B77" s="1"/>
      <c r="C77" s="1"/>
      <c r="T77" s="1"/>
      <c r="U77" s="1"/>
      <c r="W77" s="1"/>
    </row>
    <row r="78" spans="1:23" x14ac:dyDescent="0.35">
      <c r="A78" s="1"/>
      <c r="B78" s="1"/>
      <c r="C78" s="1"/>
      <c r="T78" s="1"/>
      <c r="U78" s="1"/>
      <c r="W78" s="1"/>
    </row>
    <row r="79" spans="1:23" x14ac:dyDescent="0.35">
      <c r="A79" s="1"/>
      <c r="B79" s="1"/>
      <c r="C79" s="1"/>
      <c r="T79" s="1"/>
      <c r="U79" s="1"/>
      <c r="W79" s="1"/>
    </row>
    <row r="80" spans="1:23" x14ac:dyDescent="0.35">
      <c r="A80" s="1"/>
      <c r="B80" s="1"/>
      <c r="C80" s="1"/>
      <c r="T80" s="1"/>
      <c r="U80" s="1"/>
      <c r="W80" s="1"/>
    </row>
    <row r="81" spans="1:23" x14ac:dyDescent="0.35">
      <c r="A81" s="1"/>
      <c r="B81" s="1"/>
      <c r="C81" s="1"/>
      <c r="T81" s="1"/>
      <c r="U81" s="1"/>
      <c r="W81" s="1"/>
    </row>
    <row r="82" spans="1:23" x14ac:dyDescent="0.35">
      <c r="A82" s="1"/>
      <c r="B82" s="1"/>
      <c r="C82" s="1"/>
      <c r="T82" s="1"/>
      <c r="U82" s="1"/>
      <c r="W82" s="1"/>
    </row>
    <row r="83" spans="1:23" x14ac:dyDescent="0.35">
      <c r="A83" s="1"/>
      <c r="B83" s="1"/>
      <c r="C83" s="1"/>
      <c r="T83" s="1"/>
      <c r="U83" s="1"/>
      <c r="W83" s="1"/>
    </row>
    <row r="84" spans="1:23" x14ac:dyDescent="0.35">
      <c r="A84" s="1"/>
      <c r="B84" s="1"/>
      <c r="C84" s="1"/>
      <c r="T84" s="1"/>
      <c r="U84" s="1"/>
      <c r="W84" s="1"/>
    </row>
    <row r="85" spans="1:23" x14ac:dyDescent="0.35">
      <c r="A85" s="1"/>
      <c r="B85" s="1"/>
      <c r="C85" s="1"/>
      <c r="T85" s="1"/>
      <c r="U85" s="1"/>
      <c r="W85" s="1"/>
    </row>
    <row r="86" spans="1:23" x14ac:dyDescent="0.35">
      <c r="A86" s="1"/>
      <c r="B86" s="1"/>
      <c r="C86" s="1"/>
      <c r="T86" s="1"/>
      <c r="U86" s="1"/>
      <c r="W86" s="1"/>
    </row>
    <row r="87" spans="1:23" x14ac:dyDescent="0.35">
      <c r="A87" s="1"/>
      <c r="B87" s="1"/>
      <c r="C87" s="1"/>
      <c r="T87" s="1"/>
      <c r="U87" s="1"/>
      <c r="W87" s="1"/>
    </row>
    <row r="88" spans="1:23" x14ac:dyDescent="0.35">
      <c r="A88" s="1"/>
      <c r="B88" s="1"/>
      <c r="C88" s="1"/>
      <c r="T88" s="1"/>
      <c r="U88" s="1"/>
      <c r="W88" s="1"/>
    </row>
    <row r="89" spans="1:23" x14ac:dyDescent="0.35">
      <c r="A89" s="1"/>
      <c r="B89" s="1"/>
      <c r="C89" s="1"/>
      <c r="T89" s="1"/>
      <c r="U89" s="1"/>
      <c r="W89" s="1"/>
    </row>
    <row r="90" spans="1:23" x14ac:dyDescent="0.35">
      <c r="A90" s="1"/>
      <c r="B90" s="1"/>
      <c r="C90" s="1"/>
      <c r="T90" s="1"/>
      <c r="U90" s="1"/>
      <c r="W90" s="1"/>
    </row>
    <row r="91" spans="1:23" x14ac:dyDescent="0.35">
      <c r="A91" s="1"/>
      <c r="B91" s="1"/>
      <c r="C91" s="1"/>
      <c r="T91" s="1"/>
      <c r="U91" s="1"/>
      <c r="W91" s="1"/>
    </row>
    <row r="92" spans="1:23" x14ac:dyDescent="0.35">
      <c r="A92" s="1"/>
      <c r="B92" s="1"/>
      <c r="C92" s="1"/>
      <c r="T92" s="1"/>
      <c r="U92" s="1"/>
      <c r="W92" s="1"/>
    </row>
    <row r="93" spans="1:23" x14ac:dyDescent="0.35">
      <c r="A93" s="1"/>
      <c r="B93" s="1"/>
      <c r="C93" s="1"/>
      <c r="T93" s="1"/>
      <c r="U93" s="1"/>
      <c r="W93" s="1"/>
    </row>
    <row r="94" spans="1:23" x14ac:dyDescent="0.35">
      <c r="A94" s="1"/>
      <c r="B94" s="1"/>
      <c r="C94" s="1"/>
      <c r="T94" s="1"/>
      <c r="U94" s="1"/>
      <c r="W94" s="1"/>
    </row>
    <row r="95" spans="1:23" x14ac:dyDescent="0.35">
      <c r="A95" s="1"/>
      <c r="B95" s="1"/>
      <c r="C95" s="1"/>
      <c r="T95" s="1"/>
      <c r="U95" s="1"/>
      <c r="W95" s="1"/>
    </row>
    <row r="96" spans="1:23" x14ac:dyDescent="0.35">
      <c r="A96" s="1"/>
      <c r="B96" s="1"/>
      <c r="C96" s="1"/>
      <c r="T96" s="1"/>
      <c r="U96" s="1"/>
      <c r="W96" s="1"/>
    </row>
    <row r="97" spans="1:23" x14ac:dyDescent="0.35">
      <c r="A97" s="1"/>
      <c r="B97" s="1"/>
      <c r="C97" s="1"/>
      <c r="T97" s="1"/>
      <c r="U97" s="1"/>
      <c r="W97" s="1"/>
    </row>
    <row r="98" spans="1:23" x14ac:dyDescent="0.35">
      <c r="A98" s="1"/>
      <c r="B98" s="1"/>
      <c r="C98" s="1"/>
      <c r="T98" s="1"/>
      <c r="U98" s="1"/>
      <c r="W98" s="1"/>
    </row>
    <row r="99" spans="1:23" x14ac:dyDescent="0.35">
      <c r="A99" s="1"/>
      <c r="B99" s="1"/>
      <c r="C99" s="1"/>
      <c r="T99" s="1"/>
      <c r="U99" s="1"/>
      <c r="W99" s="1"/>
    </row>
    <row r="100" spans="1:23" x14ac:dyDescent="0.35">
      <c r="A100" s="1"/>
      <c r="B100" s="1"/>
      <c r="C100" s="1"/>
      <c r="T100" s="1"/>
      <c r="U100" s="1"/>
      <c r="W100" s="1"/>
    </row>
    <row r="101" spans="1:23" x14ac:dyDescent="0.35">
      <c r="A101" s="1"/>
      <c r="B101" s="1"/>
      <c r="C101" s="1"/>
      <c r="T101" s="1"/>
      <c r="U101" s="1"/>
      <c r="W101" s="1"/>
    </row>
    <row r="102" spans="1:23" x14ac:dyDescent="0.35">
      <c r="A102" s="1"/>
      <c r="B102" s="1"/>
      <c r="C102" s="1"/>
      <c r="T102" s="1"/>
      <c r="U102" s="1"/>
      <c r="W102" s="1"/>
    </row>
    <row r="103" spans="1:23" x14ac:dyDescent="0.35">
      <c r="A103" s="1"/>
      <c r="B103" s="1"/>
      <c r="C103" s="1"/>
      <c r="T103" s="1"/>
      <c r="U103" s="1"/>
      <c r="W103" s="1"/>
    </row>
    <row r="104" spans="1:23" x14ac:dyDescent="0.35">
      <c r="A104" s="1"/>
      <c r="B104" s="1"/>
      <c r="C104" s="1"/>
      <c r="T104" s="1"/>
      <c r="U104" s="1"/>
      <c r="W104" s="1"/>
    </row>
    <row r="105" spans="1:23" x14ac:dyDescent="0.35">
      <c r="A105" s="1"/>
      <c r="B105" s="1"/>
      <c r="C105" s="1"/>
      <c r="T105" s="1"/>
      <c r="U105" s="1"/>
      <c r="W105" s="1"/>
    </row>
    <row r="106" spans="1:23" x14ac:dyDescent="0.35">
      <c r="A106" s="1"/>
      <c r="B106" s="1"/>
      <c r="C106" s="1"/>
      <c r="T106" s="1"/>
      <c r="U106" s="1"/>
      <c r="W106" s="1"/>
    </row>
    <row r="107" spans="1:23" x14ac:dyDescent="0.35">
      <c r="A107" s="1"/>
      <c r="B107" s="1"/>
      <c r="C107" s="1"/>
      <c r="T107" s="1"/>
      <c r="U107" s="1"/>
      <c r="W107" s="1"/>
    </row>
    <row r="108" spans="1:23" x14ac:dyDescent="0.35">
      <c r="A108" s="1"/>
      <c r="B108" s="1"/>
      <c r="C108" s="1"/>
      <c r="T108" s="1"/>
      <c r="U108" s="1"/>
      <c r="W108" s="1"/>
    </row>
    <row r="109" spans="1:23" x14ac:dyDescent="0.35">
      <c r="A109" s="1"/>
      <c r="B109" s="1"/>
      <c r="C109" s="1"/>
      <c r="T109" s="1"/>
      <c r="U109" s="1"/>
      <c r="W109" s="1"/>
    </row>
    <row r="110" spans="1:23" x14ac:dyDescent="0.35">
      <c r="A110" s="1"/>
      <c r="B110" s="1"/>
      <c r="C110" s="1"/>
      <c r="T110" s="1"/>
      <c r="U110" s="1"/>
      <c r="W110" s="1"/>
    </row>
    <row r="111" spans="1:23" x14ac:dyDescent="0.35">
      <c r="A111" s="1"/>
      <c r="B111" s="1"/>
      <c r="C111" s="1"/>
      <c r="T111" s="1"/>
      <c r="U111" s="1"/>
      <c r="W111" s="1"/>
    </row>
    <row r="112" spans="1:23" x14ac:dyDescent="0.35">
      <c r="A112" s="1"/>
      <c r="B112" s="1"/>
      <c r="C112" s="1"/>
      <c r="T112" s="1"/>
      <c r="U112" s="1"/>
      <c r="W112" s="1"/>
    </row>
    <row r="113" spans="1:23" x14ac:dyDescent="0.35">
      <c r="A113" s="1"/>
      <c r="B113" s="1"/>
      <c r="C113" s="1"/>
      <c r="T113" s="1"/>
      <c r="U113" s="1"/>
      <c r="W113" s="1"/>
    </row>
    <row r="114" spans="1:23" x14ac:dyDescent="0.35">
      <c r="A114" s="1"/>
      <c r="B114" s="1"/>
      <c r="C114" s="1"/>
      <c r="T114" s="1"/>
      <c r="U114" s="1"/>
      <c r="W114" s="1"/>
    </row>
    <row r="115" spans="1:23" x14ac:dyDescent="0.35">
      <c r="A115" s="1"/>
      <c r="B115" s="1"/>
      <c r="C115" s="1"/>
      <c r="T115" s="1"/>
      <c r="U115" s="1"/>
      <c r="W115" s="1"/>
    </row>
    <row r="116" spans="1:23" x14ac:dyDescent="0.35">
      <c r="A116" s="1"/>
      <c r="B116" s="1"/>
      <c r="C116" s="1"/>
      <c r="T116" s="1"/>
      <c r="U116" s="1"/>
      <c r="W116" s="1"/>
    </row>
    <row r="117" spans="1:23" x14ac:dyDescent="0.35">
      <c r="A117" s="1"/>
      <c r="B117" s="1"/>
      <c r="C117" s="1"/>
      <c r="T117" s="1"/>
      <c r="U117" s="1"/>
      <c r="W117" s="1"/>
    </row>
    <row r="118" spans="1:23" x14ac:dyDescent="0.35">
      <c r="A118" s="1"/>
      <c r="B118" s="1"/>
      <c r="C118" s="1"/>
      <c r="T118" s="1"/>
      <c r="U118" s="1"/>
      <c r="W118" s="1"/>
    </row>
    <row r="119" spans="1:23" x14ac:dyDescent="0.35">
      <c r="A119" s="1"/>
      <c r="B119" s="1"/>
      <c r="C119" s="1"/>
      <c r="T119" s="1"/>
      <c r="U119" s="1"/>
      <c r="W119" s="1"/>
    </row>
    <row r="120" spans="1:23" x14ac:dyDescent="0.35">
      <c r="A120" s="1"/>
      <c r="B120" s="1"/>
      <c r="C120" s="1"/>
      <c r="T120" s="1"/>
      <c r="U120" s="1"/>
      <c r="W120" s="1"/>
    </row>
    <row r="121" spans="1:23" x14ac:dyDescent="0.35">
      <c r="A121" s="1"/>
      <c r="B121" s="1"/>
      <c r="C121" s="1"/>
      <c r="T121" s="1"/>
      <c r="U121" s="1"/>
      <c r="W121" s="1"/>
    </row>
    <row r="122" spans="1:23" x14ac:dyDescent="0.35">
      <c r="A122" s="1"/>
      <c r="B122" s="1"/>
      <c r="C122" s="1"/>
      <c r="T122" s="1"/>
      <c r="U122" s="1"/>
      <c r="W122" s="1"/>
    </row>
    <row r="123" spans="1:23" x14ac:dyDescent="0.35">
      <c r="A123" s="1"/>
      <c r="B123" s="1"/>
      <c r="C123" s="1"/>
      <c r="T123" s="1"/>
      <c r="U123" s="1"/>
      <c r="W123" s="1"/>
    </row>
    <row r="124" spans="1:23" x14ac:dyDescent="0.35">
      <c r="A124" s="1"/>
      <c r="B124" s="1"/>
      <c r="C124" s="1"/>
      <c r="T124" s="1"/>
      <c r="U124" s="1"/>
      <c r="W124" s="1"/>
    </row>
    <row r="125" spans="1:23" x14ac:dyDescent="0.35">
      <c r="A125" s="1"/>
      <c r="B125" s="1"/>
      <c r="C125" s="1"/>
      <c r="T125" s="1"/>
      <c r="U125" s="1"/>
      <c r="W125" s="1"/>
    </row>
    <row r="126" spans="1:23" x14ac:dyDescent="0.35">
      <c r="A126" s="1"/>
      <c r="B126" s="1"/>
      <c r="C126" s="1"/>
      <c r="T126" s="1"/>
      <c r="U126" s="1"/>
      <c r="W126" s="1"/>
    </row>
    <row r="127" spans="1:23" x14ac:dyDescent="0.35">
      <c r="A127" s="1"/>
      <c r="B127" s="1"/>
      <c r="C127" s="1"/>
      <c r="T127" s="1"/>
      <c r="U127" s="1"/>
      <c r="W127" s="1"/>
    </row>
    <row r="128" spans="1:23" x14ac:dyDescent="0.35">
      <c r="A128" s="1"/>
      <c r="B128" s="1"/>
      <c r="C128" s="1"/>
      <c r="T128" s="1"/>
      <c r="U128" s="1"/>
      <c r="W128" s="1"/>
    </row>
    <row r="129" spans="1:23" x14ac:dyDescent="0.35">
      <c r="A129" s="1"/>
      <c r="B129" s="1"/>
      <c r="C129" s="1"/>
      <c r="T129" s="1"/>
      <c r="U129" s="1"/>
      <c r="W129" s="1"/>
    </row>
    <row r="130" spans="1:23" x14ac:dyDescent="0.35">
      <c r="A130" s="1"/>
      <c r="B130" s="1"/>
      <c r="C130" s="1"/>
      <c r="T130" s="1"/>
      <c r="U130" s="1"/>
      <c r="W130" s="1"/>
    </row>
    <row r="131" spans="1:23" x14ac:dyDescent="0.35">
      <c r="A131" s="1"/>
      <c r="B131" s="1"/>
      <c r="C131" s="1"/>
      <c r="T131" s="1"/>
      <c r="U131" s="1"/>
      <c r="W131" s="1"/>
    </row>
    <row r="132" spans="1:23" x14ac:dyDescent="0.35">
      <c r="A132" s="1"/>
      <c r="B132" s="1"/>
      <c r="C132" s="1"/>
      <c r="T132" s="1"/>
      <c r="U132" s="1"/>
      <c r="W132" s="1"/>
    </row>
    <row r="133" spans="1:23" x14ac:dyDescent="0.35">
      <c r="A133" s="1"/>
      <c r="B133" s="1"/>
      <c r="C133" s="1"/>
      <c r="T133" s="1"/>
      <c r="U133" s="1"/>
      <c r="W133" s="1"/>
    </row>
    <row r="134" spans="1:23" x14ac:dyDescent="0.35">
      <c r="A134" s="1"/>
      <c r="B134" s="1"/>
      <c r="C134" s="1"/>
      <c r="T134" s="1"/>
      <c r="U134" s="1"/>
      <c r="W134" s="1"/>
    </row>
    <row r="135" spans="1:23" x14ac:dyDescent="0.35">
      <c r="A135" s="1"/>
      <c r="B135" s="1"/>
      <c r="C135" s="1"/>
      <c r="T135" s="1"/>
      <c r="U135" s="1"/>
      <c r="W135" s="1"/>
    </row>
    <row r="136" spans="1:23" x14ac:dyDescent="0.35">
      <c r="A136" s="1"/>
      <c r="B136" s="1"/>
      <c r="C136" s="1"/>
      <c r="T136" s="1"/>
      <c r="U136" s="1"/>
      <c r="W136" s="1"/>
    </row>
    <row r="137" spans="1:23" x14ac:dyDescent="0.35">
      <c r="A137" s="1"/>
      <c r="B137" s="1"/>
      <c r="C137" s="1"/>
      <c r="T137" s="1"/>
      <c r="U137" s="1"/>
      <c r="W137" s="1"/>
    </row>
    <row r="138" spans="1:23" x14ac:dyDescent="0.35">
      <c r="A138" s="1"/>
      <c r="B138" s="1"/>
      <c r="C138" s="1"/>
      <c r="T138" s="1"/>
      <c r="U138" s="1"/>
      <c r="W138" s="1"/>
    </row>
    <row r="139" spans="1:23" x14ac:dyDescent="0.35">
      <c r="A139" s="1"/>
      <c r="B139" s="1"/>
      <c r="C139" s="1"/>
      <c r="T139" s="1"/>
      <c r="U139" s="1"/>
      <c r="W139" s="1"/>
    </row>
    <row r="140" spans="1:23" x14ac:dyDescent="0.35">
      <c r="A140" s="1"/>
      <c r="B140" s="1"/>
      <c r="C140" s="1"/>
      <c r="T140" s="1"/>
      <c r="U140" s="1"/>
      <c r="W140" s="1"/>
    </row>
    <row r="141" spans="1:23" x14ac:dyDescent="0.35">
      <c r="A141" s="1"/>
      <c r="B141" s="1"/>
      <c r="C141" s="1"/>
      <c r="T141" s="1"/>
      <c r="U141" s="1"/>
      <c r="W141" s="1"/>
    </row>
    <row r="142" spans="1:23" x14ac:dyDescent="0.35">
      <c r="A142" s="1"/>
      <c r="B142" s="1"/>
      <c r="C142" s="1"/>
      <c r="T142" s="1"/>
      <c r="U142" s="1"/>
      <c r="W142" s="1"/>
    </row>
    <row r="143" spans="1:23" x14ac:dyDescent="0.35">
      <c r="A143" s="1"/>
      <c r="B143" s="1"/>
      <c r="C143" s="1"/>
      <c r="T143" s="1"/>
      <c r="U143" s="1"/>
      <c r="W143" s="1"/>
    </row>
    <row r="144" spans="1:23" x14ac:dyDescent="0.35">
      <c r="A144" s="1"/>
      <c r="B144" s="1"/>
      <c r="C144" s="1"/>
      <c r="T144" s="1"/>
      <c r="U144" s="1"/>
      <c r="W144" s="1"/>
    </row>
    <row r="145" spans="1:23" x14ac:dyDescent="0.35">
      <c r="A145" s="1"/>
      <c r="B145" s="1"/>
      <c r="C145" s="1"/>
      <c r="T145" s="1"/>
      <c r="U145" s="1"/>
      <c r="W145" s="1"/>
    </row>
    <row r="146" spans="1:23" x14ac:dyDescent="0.35">
      <c r="A146" s="1"/>
      <c r="B146" s="1"/>
      <c r="C146" s="1"/>
      <c r="T146" s="1"/>
      <c r="U146" s="1"/>
      <c r="W146" s="1"/>
    </row>
    <row r="147" spans="1:23" x14ac:dyDescent="0.35">
      <c r="A147" s="1"/>
      <c r="B147" s="1"/>
      <c r="C147" s="1"/>
      <c r="T147" s="1"/>
      <c r="U147" s="1"/>
      <c r="W147" s="1"/>
    </row>
    <row r="148" spans="1:23" x14ac:dyDescent="0.35">
      <c r="A148" s="1"/>
      <c r="B148" s="1"/>
      <c r="C148" s="1"/>
      <c r="T148" s="1"/>
      <c r="U148" s="1"/>
      <c r="W148" s="1"/>
    </row>
    <row r="149" spans="1:23" x14ac:dyDescent="0.35">
      <c r="A149" s="1"/>
      <c r="B149" s="1"/>
      <c r="C149" s="1"/>
      <c r="T149" s="1"/>
      <c r="U149" s="1"/>
      <c r="W149" s="1"/>
    </row>
    <row r="150" spans="1:23" x14ac:dyDescent="0.35">
      <c r="A150" s="1"/>
      <c r="B150" s="1"/>
      <c r="C150" s="1"/>
      <c r="T150" s="1"/>
      <c r="U150" s="1"/>
      <c r="W150" s="1"/>
    </row>
    <row r="151" spans="1:23" x14ac:dyDescent="0.35">
      <c r="A151" s="1"/>
      <c r="B151" s="1"/>
      <c r="C151" s="1"/>
      <c r="T151" s="1"/>
      <c r="U151" s="1"/>
      <c r="W151" s="1"/>
    </row>
    <row r="152" spans="1:23" x14ac:dyDescent="0.35">
      <c r="A152" s="1"/>
      <c r="B152" s="1"/>
      <c r="C152" s="1"/>
      <c r="T152" s="1"/>
      <c r="U152" s="1"/>
      <c r="W152" s="1"/>
    </row>
    <row r="153" spans="1:23" x14ac:dyDescent="0.35">
      <c r="A153" s="1"/>
      <c r="B153" s="1"/>
      <c r="C153" s="1"/>
      <c r="T153" s="1"/>
      <c r="U153" s="1"/>
      <c r="W153" s="1"/>
    </row>
    <row r="154" spans="1:23" x14ac:dyDescent="0.35">
      <c r="A154" s="1"/>
      <c r="B154" s="1"/>
      <c r="C154" s="1"/>
      <c r="T154" s="1"/>
      <c r="U154" s="1"/>
      <c r="W154" s="1"/>
    </row>
    <row r="155" spans="1:23" x14ac:dyDescent="0.35">
      <c r="A155" s="1"/>
      <c r="B155" s="1"/>
      <c r="C155" s="1"/>
      <c r="T155" s="1"/>
      <c r="U155" s="1"/>
      <c r="W155" s="1"/>
    </row>
    <row r="156" spans="1:23" x14ac:dyDescent="0.35">
      <c r="A156" s="1"/>
      <c r="B156" s="1"/>
      <c r="C156" s="1"/>
      <c r="T156" s="1"/>
      <c r="U156" s="1"/>
      <c r="W156" s="1"/>
    </row>
    <row r="157" spans="1:23" x14ac:dyDescent="0.35">
      <c r="A157" s="1"/>
      <c r="B157" s="1"/>
      <c r="C157" s="1"/>
      <c r="T157" s="1"/>
      <c r="U157" s="1"/>
      <c r="W157" s="1"/>
    </row>
    <row r="158" spans="1:23" x14ac:dyDescent="0.35">
      <c r="A158" s="1"/>
      <c r="B158" s="1"/>
      <c r="C158" s="1"/>
      <c r="T158" s="1"/>
      <c r="U158" s="1"/>
      <c r="W158" s="1"/>
    </row>
    <row r="159" spans="1:23" x14ac:dyDescent="0.35">
      <c r="A159" s="1"/>
      <c r="B159" s="1"/>
      <c r="C159" s="1"/>
      <c r="T159" s="1"/>
      <c r="U159" s="1"/>
      <c r="W159" s="1"/>
    </row>
    <row r="160" spans="1:23" x14ac:dyDescent="0.35">
      <c r="A160" s="1"/>
      <c r="B160" s="1"/>
      <c r="C160" s="1"/>
      <c r="T160" s="1"/>
      <c r="U160" s="1"/>
      <c r="W160" s="1"/>
    </row>
    <row r="161" spans="1:23" x14ac:dyDescent="0.35">
      <c r="A161" s="1"/>
      <c r="B161" s="1"/>
      <c r="C161" s="1"/>
      <c r="T161" s="1"/>
      <c r="U161" s="1"/>
      <c r="W161" s="1"/>
    </row>
    <row r="162" spans="1:23" x14ac:dyDescent="0.35">
      <c r="A162" s="1"/>
      <c r="B162" s="1"/>
      <c r="C162" s="1"/>
      <c r="T162" s="1"/>
      <c r="U162" s="1"/>
      <c r="W162" s="1"/>
    </row>
    <row r="163" spans="1:23" x14ac:dyDescent="0.35">
      <c r="A163" s="1"/>
      <c r="B163" s="1"/>
      <c r="C163" s="1"/>
      <c r="T163" s="1"/>
      <c r="U163" s="1"/>
      <c r="W163" s="1"/>
    </row>
    <row r="164" spans="1:23" x14ac:dyDescent="0.35">
      <c r="A164" s="1"/>
      <c r="B164" s="1"/>
      <c r="C164" s="1"/>
      <c r="T164" s="1"/>
      <c r="U164" s="1"/>
      <c r="W164" s="1"/>
    </row>
    <row r="165" spans="1:23" x14ac:dyDescent="0.35">
      <c r="A165" s="1"/>
      <c r="B165" s="1"/>
      <c r="C165" s="1"/>
      <c r="T165" s="1"/>
      <c r="U165" s="1"/>
      <c r="W165" s="1"/>
    </row>
    <row r="166" spans="1:23" x14ac:dyDescent="0.35">
      <c r="A166" s="1"/>
      <c r="B166" s="1"/>
      <c r="C166" s="1"/>
      <c r="T166" s="1"/>
      <c r="U166" s="1"/>
      <c r="W166" s="1"/>
    </row>
    <row r="167" spans="1:23" x14ac:dyDescent="0.35">
      <c r="A167" s="1"/>
      <c r="B167" s="1"/>
      <c r="C167" s="1"/>
      <c r="T167" s="1"/>
      <c r="U167" s="1"/>
      <c r="W167" s="1"/>
    </row>
    <row r="168" spans="1:23" x14ac:dyDescent="0.35">
      <c r="A168" s="1"/>
      <c r="B168" s="1"/>
      <c r="C168" s="1"/>
      <c r="T168" s="1"/>
      <c r="U168" s="1"/>
      <c r="W168" s="1"/>
    </row>
    <row r="169" spans="1:23" x14ac:dyDescent="0.35">
      <c r="A169" s="1"/>
      <c r="B169" s="1"/>
      <c r="C169" s="1"/>
      <c r="T169" s="1"/>
      <c r="U169" s="1"/>
      <c r="W169" s="1"/>
    </row>
    <row r="170" spans="1:23" x14ac:dyDescent="0.35">
      <c r="A170" s="1"/>
      <c r="B170" s="1"/>
      <c r="C170" s="1"/>
      <c r="T170" s="1"/>
      <c r="U170" s="1"/>
      <c r="W170" s="1"/>
    </row>
    <row r="171" spans="1:23" x14ac:dyDescent="0.35">
      <c r="A171" s="1"/>
      <c r="B171" s="1"/>
      <c r="C171" s="1"/>
      <c r="T171" s="1"/>
      <c r="U171" s="1"/>
      <c r="W171" s="1"/>
    </row>
    <row r="172" spans="1:23" x14ac:dyDescent="0.35">
      <c r="A172" s="1"/>
      <c r="B172" s="1"/>
      <c r="C172" s="1"/>
      <c r="T172" s="1"/>
      <c r="U172" s="1"/>
      <c r="W172" s="1"/>
    </row>
    <row r="173" spans="1:23" x14ac:dyDescent="0.35">
      <c r="A173" s="1"/>
      <c r="B173" s="1"/>
      <c r="C173" s="1"/>
      <c r="T173" s="1"/>
      <c r="U173" s="1"/>
      <c r="W173" s="1"/>
    </row>
    <row r="174" spans="1:23" x14ac:dyDescent="0.35">
      <c r="A174" s="1"/>
      <c r="B174" s="1"/>
      <c r="C174" s="1"/>
      <c r="T174" s="1"/>
      <c r="U174" s="1"/>
      <c r="W174" s="1"/>
    </row>
    <row r="175" spans="1:23" x14ac:dyDescent="0.35">
      <c r="A175" s="1"/>
      <c r="B175" s="1"/>
      <c r="C175" s="1"/>
      <c r="T175" s="1"/>
      <c r="U175" s="1"/>
      <c r="W175" s="1"/>
    </row>
    <row r="176" spans="1:23" x14ac:dyDescent="0.35">
      <c r="A176" s="1"/>
      <c r="B176" s="1"/>
      <c r="C176" s="1"/>
      <c r="T176" s="1"/>
      <c r="U176" s="1"/>
      <c r="W176" s="1"/>
    </row>
    <row r="177" spans="1:23" x14ac:dyDescent="0.35">
      <c r="A177" s="1"/>
      <c r="B177" s="1"/>
      <c r="C177" s="1"/>
      <c r="T177" s="1"/>
      <c r="U177" s="1"/>
      <c r="W177" s="1"/>
    </row>
    <row r="178" spans="1:23" x14ac:dyDescent="0.35">
      <c r="A178" s="1"/>
      <c r="B178" s="1"/>
      <c r="C178" s="1"/>
      <c r="T178" s="1"/>
      <c r="U178" s="1"/>
      <c r="W178" s="1"/>
    </row>
    <row r="179" spans="1:23" x14ac:dyDescent="0.35">
      <c r="A179" s="1"/>
      <c r="B179" s="1"/>
      <c r="C179" s="1"/>
      <c r="T179" s="1"/>
      <c r="U179" s="1"/>
      <c r="W179" s="1"/>
    </row>
    <row r="180" spans="1:23" x14ac:dyDescent="0.35">
      <c r="A180" s="1"/>
      <c r="B180" s="1"/>
      <c r="C180" s="1"/>
      <c r="T180" s="1"/>
      <c r="U180" s="1"/>
      <c r="W180" s="1"/>
    </row>
    <row r="181" spans="1:23" x14ac:dyDescent="0.35">
      <c r="A181" s="1"/>
      <c r="B181" s="1"/>
      <c r="C181" s="1"/>
      <c r="T181" s="1"/>
      <c r="U181" s="1"/>
      <c r="W181" s="1"/>
    </row>
    <row r="182" spans="1:23" x14ac:dyDescent="0.35">
      <c r="A182" s="1"/>
      <c r="B182" s="1"/>
      <c r="C182" s="1"/>
      <c r="T182" s="1"/>
      <c r="U182" s="1"/>
      <c r="W182" s="1"/>
    </row>
    <row r="183" spans="1:23" x14ac:dyDescent="0.35">
      <c r="A183" s="1"/>
      <c r="B183" s="1"/>
      <c r="C183" s="1"/>
      <c r="T183" s="1"/>
      <c r="U183" s="1"/>
      <c r="W183" s="1"/>
    </row>
    <row r="184" spans="1:23" x14ac:dyDescent="0.35">
      <c r="A184" s="1"/>
      <c r="B184" s="1"/>
      <c r="C184" s="1"/>
      <c r="T184" s="1"/>
      <c r="U184" s="1"/>
      <c r="W184" s="1"/>
    </row>
    <row r="185" spans="1:23" x14ac:dyDescent="0.35">
      <c r="A185" s="1"/>
      <c r="B185" s="1"/>
      <c r="C185" s="1"/>
      <c r="T185" s="1"/>
      <c r="U185" s="1"/>
      <c r="W185" s="1"/>
    </row>
    <row r="186" spans="1:23" x14ac:dyDescent="0.35">
      <c r="A186" s="1"/>
      <c r="B186" s="1"/>
      <c r="C186" s="1"/>
      <c r="T186" s="1"/>
      <c r="U186" s="1"/>
      <c r="W186" s="1"/>
    </row>
    <row r="187" spans="1:23" x14ac:dyDescent="0.35">
      <c r="A187" s="1"/>
      <c r="B187" s="1"/>
      <c r="C187" s="1"/>
      <c r="T187" s="1"/>
      <c r="U187" s="1"/>
      <c r="W187" s="1"/>
    </row>
    <row r="188" spans="1:23" x14ac:dyDescent="0.35">
      <c r="A188" s="1"/>
      <c r="B188" s="1"/>
      <c r="C188" s="1"/>
      <c r="T188" s="1"/>
      <c r="U188" s="1"/>
      <c r="W188" s="1"/>
    </row>
    <row r="189" spans="1:23" x14ac:dyDescent="0.35">
      <c r="A189" s="1"/>
      <c r="B189" s="1"/>
      <c r="C189" s="1"/>
      <c r="T189" s="1"/>
      <c r="U189" s="1"/>
      <c r="W189" s="1"/>
    </row>
    <row r="190" spans="1:23" x14ac:dyDescent="0.35">
      <c r="A190" s="1"/>
      <c r="B190" s="1"/>
      <c r="C190" s="1"/>
      <c r="T190" s="1"/>
      <c r="U190" s="1"/>
      <c r="W190" s="1"/>
    </row>
    <row r="191" spans="1:23" x14ac:dyDescent="0.35">
      <c r="A191" s="1"/>
      <c r="B191" s="1"/>
      <c r="C191" s="1"/>
      <c r="T191" s="1"/>
      <c r="U191" s="1"/>
      <c r="W191" s="1"/>
    </row>
    <row r="192" spans="1:23" x14ac:dyDescent="0.35">
      <c r="A192" s="1"/>
      <c r="B192" s="1"/>
      <c r="C192" s="1"/>
      <c r="T192" s="1"/>
      <c r="U192" s="1"/>
      <c r="W192" s="1"/>
    </row>
    <row r="193" spans="1:23" x14ac:dyDescent="0.35">
      <c r="A193" s="1"/>
      <c r="B193" s="1"/>
      <c r="C193" s="1"/>
      <c r="T193" s="1"/>
      <c r="U193" s="1"/>
      <c r="W193" s="1"/>
    </row>
    <row r="194" spans="1:23" x14ac:dyDescent="0.35">
      <c r="A194" s="1"/>
      <c r="B194" s="1"/>
      <c r="C194" s="1"/>
      <c r="T194" s="1"/>
      <c r="U194" s="1"/>
      <c r="W194" s="1"/>
    </row>
    <row r="195" spans="1:23" x14ac:dyDescent="0.35">
      <c r="A195" s="1"/>
      <c r="B195" s="1"/>
      <c r="C195" s="1"/>
      <c r="T195" s="1"/>
      <c r="U195" s="1"/>
      <c r="W195" s="1"/>
    </row>
    <row r="196" spans="1:23" x14ac:dyDescent="0.35">
      <c r="A196" s="1"/>
      <c r="B196" s="1"/>
      <c r="C196" s="1"/>
      <c r="T196" s="1"/>
      <c r="U196" s="1"/>
      <c r="W196" s="1"/>
    </row>
    <row r="197" spans="1:23" x14ac:dyDescent="0.35">
      <c r="A197" s="1"/>
      <c r="B197" s="1"/>
      <c r="C197" s="1"/>
      <c r="T197" s="1"/>
      <c r="U197" s="1"/>
      <c r="W197" s="1"/>
    </row>
    <row r="198" spans="1:23" x14ac:dyDescent="0.35">
      <c r="A198" s="1"/>
      <c r="B198" s="1"/>
      <c r="C198" s="1"/>
      <c r="T198" s="1"/>
      <c r="U198" s="1"/>
      <c r="W198" s="1"/>
    </row>
    <row r="199" spans="1:23" x14ac:dyDescent="0.35">
      <c r="A199" s="1"/>
      <c r="B199" s="1"/>
      <c r="C199" s="1"/>
      <c r="T199" s="1"/>
      <c r="U199" s="1"/>
      <c r="W199" s="1"/>
    </row>
    <row r="200" spans="1:23" x14ac:dyDescent="0.35">
      <c r="A200" s="1"/>
      <c r="B200" s="1"/>
      <c r="C200" s="1"/>
      <c r="T200" s="1"/>
      <c r="U200" s="1"/>
      <c r="W200" s="1"/>
    </row>
  </sheetData>
  <sheetProtection sheet="1" objects="1" scenarios="1" selectLockedCells="1" selectUnlockedCells="1"/>
  <mergeCells count="1">
    <mergeCell ref="A1:Z1"/>
  </mergeCells>
  <conditionalFormatting sqref="R4:R200">
    <cfRule type="expression" dxfId="11" priority="1">
      <formula>$R4="Yes"</formula>
    </cfRule>
  </conditionalFormatting>
  <conditionalFormatting sqref="V4:V200">
    <cfRule type="expression" dxfId="10" priority="3">
      <formula>$V4="No"</formula>
    </cfRule>
  </conditionalFormatting>
  <conditionalFormatting sqref="X4:X200">
    <cfRule type="expression" dxfId="9" priority="2">
      <formula>$X4="Yes"</formula>
    </cfRule>
  </conditionalFormatting>
  <dataValidations count="3">
    <dataValidation type="list" allowBlank="1" sqref="M4:O200 X4:Y200 V4:V200 R4:R200" xr:uid="{00000000-0002-0000-0200-000006000000}">
      <formula1>"Yes,No"</formula1>
    </dataValidation>
    <dataValidation type="list" allowBlank="1" sqref="P4:P200" xr:uid="{00000000-0002-0000-0200-00000B000000}">
      <formula1>"Related,Possibly Related,Not Related,Unrelated"</formula1>
    </dataValidation>
    <dataValidation type="list" allowBlank="1" sqref="H4:H200" xr:uid="{00000000-0002-0000-0200-00000C000000}">
      <formula1>"Screening,Baseline,Visit 1,Visit 2,Visit 3,Visit 4,Visit 5,Visit 6,Visit 7,Visit 8,Visit 9,Visit 10,Unscheduled,Follow-up"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xr:uid="{00000000-0002-0000-0200-000000000000}">
          <x14:formula1>
            <xm:f>Lists!$A$6:$A$10</xm:f>
          </x14:formula1>
          <xm:sqref>F4:F200</xm:sqref>
        </x14:dataValidation>
        <x14:dataValidation type="list" allowBlank="1" xr:uid="{00000000-0002-0000-0200-000001000000}">
          <x14:formula1>
            <xm:f>Lists!$B$6:$B$10</xm:f>
          </x14:formula1>
          <xm:sqref>E4:E200</xm:sqref>
        </x14:dataValidation>
        <x14:dataValidation type="list" allowBlank="1" xr:uid="{00000000-0002-0000-0200-000002000000}">
          <x14:formula1>
            <xm:f>Lists!$C$6:$C$8</xm:f>
          </x14:formula1>
          <xm:sqref>D4:D200</xm:sqref>
        </x14:dataValidation>
        <x14:dataValidation type="list" allowBlank="1" xr:uid="{00000000-0002-0000-0200-000003000000}">
          <x14:formula1>
            <xm:f>Lists!$D$6:$D$9</xm:f>
          </x14:formula1>
          <xm:sqref>L4:L200</xm:sqref>
        </x14:dataValidation>
        <x14:dataValidation type="list" allowBlank="1" xr:uid="{00000000-0002-0000-0200-000004000000}">
          <x14:formula1>
            <xm:f>Lists!$E$6:$E$10</xm:f>
          </x14:formula1>
          <xm:sqref>S4:S200</xm:sqref>
        </x14:dataValidation>
        <x14:dataValidation type="list" allowBlank="1" xr:uid="{00000000-0002-0000-0200-000005000000}">
          <x14:formula1>
            <xm:f>Lists!$F$6:$F$7</xm:f>
          </x14:formula1>
          <xm:sqref>Q4:Q200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0"/>
  <sheetViews>
    <sheetView showGridLines="0" workbookViewId="0">
      <selection activeCell="H26" sqref="H26"/>
    </sheetView>
  </sheetViews>
  <sheetFormatPr defaultRowHeight="14.5" x14ac:dyDescent="0.35"/>
  <cols>
    <col min="1" max="1" width="18" customWidth="1"/>
    <col min="2" max="3" width="12" customWidth="1"/>
    <col min="4" max="4" width="18.1796875" customWidth="1"/>
    <col min="5" max="7" width="12" customWidth="1"/>
    <col min="8" max="8" width="14" customWidth="1"/>
    <col min="9" max="9" width="12" customWidth="1"/>
    <col min="10" max="10" width="14" customWidth="1"/>
    <col min="11" max="11" width="16" customWidth="1"/>
    <col min="12" max="12" width="14" customWidth="1"/>
    <col min="13" max="13" width="12" customWidth="1"/>
    <col min="14" max="14" width="28" customWidth="1"/>
    <col min="15" max="15" width="3" customWidth="1"/>
    <col min="16" max="16" width="12" hidden="1" customWidth="1"/>
  </cols>
  <sheetData>
    <row r="1" spans="1:10" ht="18.5" x14ac:dyDescent="0.35">
      <c r="A1" s="26" t="s">
        <v>113</v>
      </c>
      <c r="B1" s="27"/>
      <c r="C1" s="27"/>
      <c r="D1" s="27"/>
      <c r="E1" s="27"/>
      <c r="F1" s="27"/>
      <c r="G1" s="27"/>
      <c r="H1" s="27"/>
      <c r="I1" s="27"/>
      <c r="J1" s="27"/>
    </row>
    <row r="3" spans="1:10" x14ac:dyDescent="0.35">
      <c r="A3" s="2" t="s">
        <v>32</v>
      </c>
      <c r="B3" s="3" t="s">
        <v>56</v>
      </c>
    </row>
    <row r="5" spans="1:10" ht="15.5" x14ac:dyDescent="0.35">
      <c r="A5" s="4" t="s">
        <v>114</v>
      </c>
      <c r="B5" s="5">
        <f>COUNTIFS('Raw Data'!$A$4:$A$200,$B$3)</f>
        <v>8</v>
      </c>
      <c r="D5" s="4" t="s">
        <v>115</v>
      </c>
      <c r="E5" s="5">
        <f>COUNTIFS('Raw Data'!$A$4:$A$200,$B$3,'Raw Data'!$K$4:$K$200,"SAE")</f>
        <v>3</v>
      </c>
      <c r="G5" s="4" t="s">
        <v>116</v>
      </c>
      <c r="H5" s="5">
        <f>COUNTIFS('Raw Data'!$A$4:$A$200,$B$3,'Raw Data'!$S$4:$S$200,"Open")</f>
        <v>3</v>
      </c>
    </row>
    <row r="8" spans="1:10" ht="15.5" x14ac:dyDescent="0.35">
      <c r="A8" s="4" t="s">
        <v>117</v>
      </c>
      <c r="B8" s="5">
        <f>COUNTIFS('Raw Data'!$A$4:$A$200,$B$3,'Raw Data'!$X$4:$X$200,"Yes")</f>
        <v>2</v>
      </c>
      <c r="D8" s="4" t="s">
        <v>118</v>
      </c>
      <c r="E8" s="5">
        <f>COUNTIFS('Raw Data'!$A$4:$A$200,$B$3,'Raw Data'!$R$4:$R$200,"Yes")</f>
        <v>2</v>
      </c>
      <c r="G8" s="4" t="s">
        <v>119</v>
      </c>
      <c r="H8" s="5">
        <f>COUNTIFS('Raw Data'!$A$4:$A$200,$B$3,'Raw Data'!$N$4:$N$200,"Yes")</f>
        <v>1</v>
      </c>
    </row>
    <row r="11" spans="1:10" ht="15.5" x14ac:dyDescent="0.35">
      <c r="A11" s="4" t="s">
        <v>120</v>
      </c>
      <c r="B11" s="5">
        <f>COUNTIFS('Raw Data'!$A$4:$A$200,$B$3,'Raw Data'!$V$4:$V$200,"No")</f>
        <v>2</v>
      </c>
      <c r="D11" s="4" t="s">
        <v>121</v>
      </c>
      <c r="E11" s="5">
        <f>COUNTIFS('Raw Data'!$A$4:$A$200,$B$3,'Raw Data'!$Y$4:$Y$200,"Yes")</f>
        <v>2</v>
      </c>
      <c r="H11" s="6" t="s">
        <v>122</v>
      </c>
      <c r="I11" t="str">
        <f>IF(OR(B8&gt;=2,E8&gt;=2,H8&gt;=1),"Critical",IF(OR(H5&gt;=2,B11&gt;=2,E11&gt;=1),"At Risk","On Track"))</f>
        <v>Critical</v>
      </c>
    </row>
    <row r="15" spans="1:10" x14ac:dyDescent="0.35">
      <c r="A15" s="7" t="s">
        <v>123</v>
      </c>
    </row>
    <row r="16" spans="1:10" x14ac:dyDescent="0.35">
      <c r="A16" s="12" t="s">
        <v>124</v>
      </c>
      <c r="B16" s="12" t="s">
        <v>114</v>
      </c>
      <c r="C16" s="12" t="s">
        <v>125</v>
      </c>
      <c r="D16" s="12" t="s">
        <v>11</v>
      </c>
      <c r="E16" s="12" t="s">
        <v>117</v>
      </c>
      <c r="F16" s="12" t="s">
        <v>118</v>
      </c>
      <c r="G16" s="12" t="s">
        <v>119</v>
      </c>
    </row>
    <row r="17" spans="1:16" x14ac:dyDescent="0.35">
      <c r="A17" s="13" t="s">
        <v>7</v>
      </c>
      <c r="B17" s="11">
        <f>COUNTIFS('Raw Data'!$A$4:$A$200,$B$3,'Raw Data'!$F$4:$F$200,$A17)</f>
        <v>3</v>
      </c>
      <c r="C17" s="11">
        <f>COUNTIFS('Raw Data'!$A$4:$A$200,$B$3,'Raw Data'!$F$4:$F$200,$A17,'Raw Data'!$K$4:$K$200,"SAE")</f>
        <v>2</v>
      </c>
      <c r="D17" s="11">
        <f>COUNTIFS('Raw Data'!$A$4:$A$200,$B$3,'Raw Data'!$F$4:$F$200,$A17,'Raw Data'!$S$4:$S$200,"Open")</f>
        <v>1</v>
      </c>
      <c r="E17" s="11">
        <f>COUNTIFS('Raw Data'!$A$4:$A$200,$B$3,'Raw Data'!$F$4:$F$200,$A17,'Raw Data'!$X$4:$X$200,"Yes")</f>
        <v>2</v>
      </c>
      <c r="F17" s="11">
        <f>COUNTIFS('Raw Data'!$A$4:$A$200,$B$3,'Raw Data'!$F$4:$F$200,$A17,'Raw Data'!$R$4:$R$200,"Yes")</f>
        <v>1</v>
      </c>
      <c r="G17" s="11">
        <f>COUNTIFS('Raw Data'!$A$4:$A$200,$B$3,'Raw Data'!$F$4:$F$200,$A17,'Raw Data'!$N$4:$N$200,"Yes")</f>
        <v>0</v>
      </c>
    </row>
    <row r="18" spans="1:16" x14ac:dyDescent="0.35">
      <c r="A18" s="13" t="s">
        <v>13</v>
      </c>
      <c r="B18" s="11">
        <f>COUNTIFS('Raw Data'!$A$4:$A$200,$B$3,'Raw Data'!$F$4:$F$200,$A18)</f>
        <v>2</v>
      </c>
      <c r="C18" s="11">
        <f>COUNTIFS('Raw Data'!$A$4:$A$200,$B$3,'Raw Data'!$F$4:$F$200,$A18,'Raw Data'!$K$4:$K$200,"SAE")</f>
        <v>0</v>
      </c>
      <c r="D18" s="11">
        <f>COUNTIFS('Raw Data'!$A$4:$A$200,$B$3,'Raw Data'!$F$4:$F$200,$A18,'Raw Data'!$S$4:$S$200,"Open")</f>
        <v>1</v>
      </c>
      <c r="E18" s="11">
        <f>COUNTIFS('Raw Data'!$A$4:$A$200,$B$3,'Raw Data'!$F$4:$F$200,$A18,'Raw Data'!$X$4:$X$200,"Yes")</f>
        <v>0</v>
      </c>
      <c r="F18" s="11">
        <f>COUNTIFS('Raw Data'!$A$4:$A$200,$B$3,'Raw Data'!$F$4:$F$200,$A18,'Raw Data'!$R$4:$R$200,"Yes")</f>
        <v>0</v>
      </c>
      <c r="G18" s="11">
        <f>COUNTIFS('Raw Data'!$A$4:$A$200,$B$3,'Raw Data'!$F$4:$F$200,$A18,'Raw Data'!$N$4:$N$200,"Yes")</f>
        <v>0</v>
      </c>
    </row>
    <row r="19" spans="1:16" x14ac:dyDescent="0.35">
      <c r="A19" s="13" t="s">
        <v>19</v>
      </c>
      <c r="B19" s="11">
        <f>COUNTIFS('Raw Data'!$A$4:$A$200,$B$3,'Raw Data'!$F$4:$F$200,$A19)</f>
        <v>1</v>
      </c>
      <c r="C19" s="11">
        <f>COUNTIFS('Raw Data'!$A$4:$A$200,$B$3,'Raw Data'!$F$4:$F$200,$A19,'Raw Data'!$K$4:$K$200,"SAE")</f>
        <v>0</v>
      </c>
      <c r="D19" s="11">
        <f>COUNTIFS('Raw Data'!$A$4:$A$200,$B$3,'Raw Data'!$F$4:$F$200,$A19,'Raw Data'!$S$4:$S$200,"Open")</f>
        <v>0</v>
      </c>
      <c r="E19" s="11">
        <f>COUNTIFS('Raw Data'!$A$4:$A$200,$B$3,'Raw Data'!$F$4:$F$200,$A19,'Raw Data'!$X$4:$X$200,"Yes")</f>
        <v>0</v>
      </c>
      <c r="F19" s="11">
        <f>COUNTIFS('Raw Data'!$A$4:$A$200,$B$3,'Raw Data'!$F$4:$F$200,$A19,'Raw Data'!$R$4:$R$200,"Yes")</f>
        <v>0</v>
      </c>
      <c r="G19" s="11">
        <f>COUNTIFS('Raw Data'!$A$4:$A$200,$B$3,'Raw Data'!$F$4:$F$200,$A19,'Raw Data'!$N$4:$N$200,"Yes")</f>
        <v>0</v>
      </c>
    </row>
    <row r="20" spans="1:16" x14ac:dyDescent="0.35">
      <c r="A20" s="13" t="s">
        <v>24</v>
      </c>
      <c r="B20" s="11">
        <f>COUNTIFS('Raw Data'!$A$4:$A$200,$B$3,'Raw Data'!$F$4:$F$200,$A20)</f>
        <v>1</v>
      </c>
      <c r="C20" s="11">
        <f>COUNTIFS('Raw Data'!$A$4:$A$200,$B$3,'Raw Data'!$F$4:$F$200,$A20,'Raw Data'!$K$4:$K$200,"SAE")</f>
        <v>1</v>
      </c>
      <c r="D20" s="11">
        <f>COUNTIFS('Raw Data'!$A$4:$A$200,$B$3,'Raw Data'!$F$4:$F$200,$A20,'Raw Data'!$S$4:$S$200,"Open")</f>
        <v>1</v>
      </c>
      <c r="E20" s="11">
        <f>COUNTIFS('Raw Data'!$A$4:$A$200,$B$3,'Raw Data'!$F$4:$F$200,$A20,'Raw Data'!$X$4:$X$200,"Yes")</f>
        <v>0</v>
      </c>
      <c r="F20" s="11">
        <f>COUNTIFS('Raw Data'!$A$4:$A$200,$B$3,'Raw Data'!$F$4:$F$200,$A20,'Raw Data'!$R$4:$R$200,"Yes")</f>
        <v>1</v>
      </c>
      <c r="G20" s="11">
        <f>COUNTIFS('Raw Data'!$A$4:$A$200,$B$3,'Raw Data'!$F$4:$F$200,$A20,'Raw Data'!$N$4:$N$200,"Yes")</f>
        <v>1</v>
      </c>
    </row>
    <row r="21" spans="1:16" x14ac:dyDescent="0.35">
      <c r="A21" s="13" t="s">
        <v>28</v>
      </c>
      <c r="B21" s="11">
        <f>COUNTIFS('Raw Data'!$A$4:$A$200,$B$3,'Raw Data'!$F$4:$F$200,$A21)</f>
        <v>1</v>
      </c>
      <c r="C21" s="11">
        <f>COUNTIFS('Raw Data'!$A$4:$A$200,$B$3,'Raw Data'!$F$4:$F$200,$A21,'Raw Data'!$K$4:$K$200,"SAE")</f>
        <v>0</v>
      </c>
      <c r="D21" s="11">
        <f>COUNTIFS('Raw Data'!$A$4:$A$200,$B$3,'Raw Data'!$F$4:$F$200,$A21,'Raw Data'!$S$4:$S$200,"Open")</f>
        <v>0</v>
      </c>
      <c r="E21" s="11">
        <f>COUNTIFS('Raw Data'!$A$4:$A$200,$B$3,'Raw Data'!$F$4:$F$200,$A21,'Raw Data'!$X$4:$X$200,"Yes")</f>
        <v>0</v>
      </c>
      <c r="F21" s="11">
        <f>COUNTIFS('Raw Data'!$A$4:$A$200,$B$3,'Raw Data'!$F$4:$F$200,$A21,'Raw Data'!$R$4:$R$200,"Yes")</f>
        <v>0</v>
      </c>
      <c r="G21" s="11">
        <f>COUNTIFS('Raw Data'!$A$4:$A$200,$B$3,'Raw Data'!$F$4:$F$200,$A21,'Raw Data'!$N$4:$N$200,"Yes")</f>
        <v>0</v>
      </c>
    </row>
    <row r="22" spans="1:16" x14ac:dyDescent="0.35">
      <c r="A22" s="14" t="s">
        <v>126</v>
      </c>
      <c r="B22" s="11">
        <f t="shared" ref="B22:G22" si="0">SUM(B17:B21)</f>
        <v>8</v>
      </c>
      <c r="C22" s="11">
        <f t="shared" si="0"/>
        <v>3</v>
      </c>
      <c r="D22" s="11">
        <f t="shared" si="0"/>
        <v>3</v>
      </c>
      <c r="E22" s="11">
        <f t="shared" si="0"/>
        <v>2</v>
      </c>
      <c r="F22" s="11">
        <f t="shared" si="0"/>
        <v>2</v>
      </c>
      <c r="G22" s="11">
        <f t="shared" si="0"/>
        <v>1</v>
      </c>
    </row>
    <row r="26" spans="1:16" x14ac:dyDescent="0.35">
      <c r="A26" s="7" t="s">
        <v>127</v>
      </c>
    </row>
    <row r="27" spans="1:16" x14ac:dyDescent="0.35">
      <c r="A27" s="12" t="s">
        <v>40</v>
      </c>
      <c r="B27" s="12" t="s">
        <v>35</v>
      </c>
      <c r="C27" s="12" t="s">
        <v>36</v>
      </c>
      <c r="D27" s="12" t="s">
        <v>37</v>
      </c>
      <c r="E27" s="12" t="s">
        <v>38</v>
      </c>
      <c r="F27" s="12" t="s">
        <v>39</v>
      </c>
      <c r="G27" s="12" t="s">
        <v>41</v>
      </c>
      <c r="H27" s="12" t="s">
        <v>128</v>
      </c>
      <c r="I27" s="12" t="s">
        <v>4</v>
      </c>
      <c r="J27" s="12" t="s">
        <v>47</v>
      </c>
      <c r="K27" s="12" t="s">
        <v>5</v>
      </c>
      <c r="L27" s="12" t="s">
        <v>50</v>
      </c>
      <c r="M27" s="12" t="s">
        <v>129</v>
      </c>
      <c r="N27" s="12" t="s">
        <v>55</v>
      </c>
    </row>
    <row r="28" spans="1:16" x14ac:dyDescent="0.35">
      <c r="A28" s="13" t="str">
        <f ca="1">IF($P28="","",INDEX('Raw Data'!$I$4:$I$200,$P28))</f>
        <v/>
      </c>
      <c r="B28" s="13" t="str">
        <f ca="1">IF($P28="","",INDEX('Raw Data'!$D$4:$D$200,$P28))</f>
        <v/>
      </c>
      <c r="C28" s="13" t="str">
        <f ca="1">IF($P28="","",INDEX('Raw Data'!$E$4:$E$200,$P28))</f>
        <v/>
      </c>
      <c r="D28" s="13" t="str">
        <f ca="1">IF($P28="","",INDEX('Raw Data'!$F$4:$F$200,$P28))</f>
        <v/>
      </c>
      <c r="E28" s="13" t="str">
        <f ca="1">IF($P28="","",INDEX('Raw Data'!$G$4:$G$200,$P28))</f>
        <v/>
      </c>
      <c r="F28" s="13" t="str">
        <f ca="1">IF($P28="","",INDEX('Raw Data'!$H$4:$H$200,$P28))</f>
        <v/>
      </c>
      <c r="G28" s="13" t="str">
        <f ca="1">IF($P28="","",INDEX('Raw Data'!$J$4:$J$200,$P28))</f>
        <v/>
      </c>
      <c r="H28" s="13" t="str">
        <f ca="1">IF($P28="","",INDEX('Raw Data'!$K$4:$K$200,$P28))</f>
        <v/>
      </c>
      <c r="I28" s="13" t="str">
        <f ca="1">IF($P28="","",INDEX('Raw Data'!$L$4:$L$200,$P28))</f>
        <v/>
      </c>
      <c r="J28" s="13" t="str">
        <f ca="1">IF($P28="","",INDEX('Raw Data'!$R$4:$R$200,$P28))</f>
        <v/>
      </c>
      <c r="K28" s="13" t="str">
        <f ca="1">IF($P28="","",INDEX('Raw Data'!$S$4:$S$200,$P28))</f>
        <v/>
      </c>
      <c r="L28" s="13" t="str">
        <f ca="1">IF($P28="","",INDEX('Raw Data'!$U$4:$U$200,$P28))</f>
        <v/>
      </c>
      <c r="M28" s="13" t="str">
        <f ca="1">IF($P28="","",INDEX('Raw Data'!$X$4:$X$200,$P28))</f>
        <v/>
      </c>
      <c r="N28" s="13" t="str">
        <f ca="1">IF($P28="","",INDEX('Raw Data'!$Z$4:$Z$200,$P28))</f>
        <v/>
      </c>
      <c r="P28" t="str">
        <f ca="1">IFERROR(_xludf.AGGREGATE(15,6,ROW('Raw Data'!$A$4:$A$200)/('Raw Data'!$A$4:$A$200=$B$3),ROWS($A$1:A1)),"")</f>
        <v/>
      </c>
    </row>
    <row r="29" spans="1:16" x14ac:dyDescent="0.35">
      <c r="A29" s="13" t="str">
        <f ca="1">IF($P29="","",INDEX('Raw Data'!$I$4:$I$200,$P29))</f>
        <v/>
      </c>
      <c r="B29" s="13" t="str">
        <f ca="1">IF($P29="","",INDEX('Raw Data'!$D$4:$D$200,$P29))</f>
        <v/>
      </c>
      <c r="C29" s="13" t="str">
        <f ca="1">IF($P29="","",INDEX('Raw Data'!$E$4:$E$200,$P29))</f>
        <v/>
      </c>
      <c r="D29" s="13" t="str">
        <f ca="1">IF($P29="","",INDEX('Raw Data'!$F$4:$F$200,$P29))</f>
        <v/>
      </c>
      <c r="E29" s="13" t="str">
        <f ca="1">IF($P29="","",INDEX('Raw Data'!$G$4:$G$200,$P29))</f>
        <v/>
      </c>
      <c r="F29" s="13" t="str">
        <f ca="1">IF($P29="","",INDEX('Raw Data'!$H$4:$H$200,$P29))</f>
        <v/>
      </c>
      <c r="G29" s="13" t="str">
        <f ca="1">IF($P29="","",INDEX('Raw Data'!$J$4:$J$200,$P29))</f>
        <v/>
      </c>
      <c r="H29" s="13" t="str">
        <f ca="1">IF($P29="","",INDEX('Raw Data'!$K$4:$K$200,$P29))</f>
        <v/>
      </c>
      <c r="I29" s="13" t="str">
        <f ca="1">IF($P29="","",INDEX('Raw Data'!$L$4:$L$200,$P29))</f>
        <v/>
      </c>
      <c r="J29" s="13" t="str">
        <f ca="1">IF($P29="","",INDEX('Raw Data'!$R$4:$R$200,$P29))</f>
        <v/>
      </c>
      <c r="K29" s="13" t="str">
        <f ca="1">IF($P29="","",INDEX('Raw Data'!$S$4:$S$200,$P29))</f>
        <v/>
      </c>
      <c r="L29" s="13" t="str">
        <f ca="1">IF($P29="","",INDEX('Raw Data'!$U$4:$U$200,$P29))</f>
        <v/>
      </c>
      <c r="M29" s="13" t="str">
        <f ca="1">IF($P29="","",INDEX('Raw Data'!$X$4:$X$200,$P29))</f>
        <v/>
      </c>
      <c r="N29" s="13" t="str">
        <f ca="1">IF($P29="","",INDEX('Raw Data'!$Z$4:$Z$200,$P29))</f>
        <v/>
      </c>
      <c r="P29" t="str">
        <f ca="1">IFERROR(_xludf.AGGREGATE(15,6,ROW('Raw Data'!$A$4:$A$200)/('Raw Data'!$A$4:$A$200=$B$3),ROWS($A$1:A2)),"")</f>
        <v/>
      </c>
    </row>
    <row r="30" spans="1:16" x14ac:dyDescent="0.35">
      <c r="A30" s="13" t="str">
        <f ca="1">IF($P30="","",INDEX('Raw Data'!$I$4:$I$200,$P30))</f>
        <v/>
      </c>
      <c r="B30" s="13" t="str">
        <f ca="1">IF($P30="","",INDEX('Raw Data'!$D$4:$D$200,$P30))</f>
        <v/>
      </c>
      <c r="C30" s="13" t="str">
        <f ca="1">IF($P30="","",INDEX('Raw Data'!$E$4:$E$200,$P30))</f>
        <v/>
      </c>
      <c r="D30" s="13" t="str">
        <f ca="1">IF($P30="","",INDEX('Raw Data'!$F$4:$F$200,$P30))</f>
        <v/>
      </c>
      <c r="E30" s="13" t="str">
        <f ca="1">IF($P30="","",INDEX('Raw Data'!$G$4:$G$200,$P30))</f>
        <v/>
      </c>
      <c r="F30" s="13" t="str">
        <f ca="1">IF($P30="","",INDEX('Raw Data'!$H$4:$H$200,$P30))</f>
        <v/>
      </c>
      <c r="G30" s="13" t="str">
        <f ca="1">IF($P30="","",INDEX('Raw Data'!$J$4:$J$200,$P30))</f>
        <v/>
      </c>
      <c r="H30" s="13" t="str">
        <f ca="1">IF($P30="","",INDEX('Raw Data'!$K$4:$K$200,$P30))</f>
        <v/>
      </c>
      <c r="I30" s="13" t="str">
        <f ca="1">IF($P30="","",INDEX('Raw Data'!$L$4:$L$200,$P30))</f>
        <v/>
      </c>
      <c r="J30" s="13" t="str">
        <f ca="1">IF($P30="","",INDEX('Raw Data'!$R$4:$R$200,$P30))</f>
        <v/>
      </c>
      <c r="K30" s="13" t="str">
        <f ca="1">IF($P30="","",INDEX('Raw Data'!$S$4:$S$200,$P30))</f>
        <v/>
      </c>
      <c r="L30" s="13" t="str">
        <f ca="1">IF($P30="","",INDEX('Raw Data'!$U$4:$U$200,$P30))</f>
        <v/>
      </c>
      <c r="M30" s="13" t="str">
        <f ca="1">IF($P30="","",INDEX('Raw Data'!$X$4:$X$200,$P30))</f>
        <v/>
      </c>
      <c r="N30" s="13" t="str">
        <f ca="1">IF($P30="","",INDEX('Raw Data'!$Z$4:$Z$200,$P30))</f>
        <v/>
      </c>
      <c r="P30" t="str">
        <f ca="1">IFERROR(_xludf.AGGREGATE(15,6,ROW('Raw Data'!$A$4:$A$200)/('Raw Data'!$A$4:$A$200=$B$3),ROWS($A$1:A3)),"")</f>
        <v/>
      </c>
    </row>
    <row r="31" spans="1:16" x14ac:dyDescent="0.35">
      <c r="A31" s="13" t="str">
        <f ca="1">IF($P31="","",INDEX('Raw Data'!$I$4:$I$200,$P31))</f>
        <v/>
      </c>
      <c r="B31" s="13" t="str">
        <f ca="1">IF($P31="","",INDEX('Raw Data'!$D$4:$D$200,$P31))</f>
        <v/>
      </c>
      <c r="C31" s="13" t="str">
        <f ca="1">IF($P31="","",INDEX('Raw Data'!$E$4:$E$200,$P31))</f>
        <v/>
      </c>
      <c r="D31" s="13" t="str">
        <f ca="1">IF($P31="","",INDEX('Raw Data'!$F$4:$F$200,$P31))</f>
        <v/>
      </c>
      <c r="E31" s="13" t="str">
        <f ca="1">IF($P31="","",INDEX('Raw Data'!$G$4:$G$200,$P31))</f>
        <v/>
      </c>
      <c r="F31" s="13" t="str">
        <f ca="1">IF($P31="","",INDEX('Raw Data'!$H$4:$H$200,$P31))</f>
        <v/>
      </c>
      <c r="G31" s="13" t="str">
        <f ca="1">IF($P31="","",INDEX('Raw Data'!$J$4:$J$200,$P31))</f>
        <v/>
      </c>
      <c r="H31" s="13" t="str">
        <f ca="1">IF($P31="","",INDEX('Raw Data'!$K$4:$K$200,$P31))</f>
        <v/>
      </c>
      <c r="I31" s="13" t="str">
        <f ca="1">IF($P31="","",INDEX('Raw Data'!$L$4:$L$200,$P31))</f>
        <v/>
      </c>
      <c r="J31" s="13" t="str">
        <f ca="1">IF($P31="","",INDEX('Raw Data'!$R$4:$R$200,$P31))</f>
        <v/>
      </c>
      <c r="K31" s="13" t="str">
        <f ca="1">IF($P31="","",INDEX('Raw Data'!$S$4:$S$200,$P31))</f>
        <v/>
      </c>
      <c r="L31" s="13" t="str">
        <f ca="1">IF($P31="","",INDEX('Raw Data'!$U$4:$U$200,$P31))</f>
        <v/>
      </c>
      <c r="M31" s="13" t="str">
        <f ca="1">IF($P31="","",INDEX('Raw Data'!$X$4:$X$200,$P31))</f>
        <v/>
      </c>
      <c r="N31" s="13" t="str">
        <f ca="1">IF($P31="","",INDEX('Raw Data'!$Z$4:$Z$200,$P31))</f>
        <v/>
      </c>
      <c r="P31" t="str">
        <f ca="1">IFERROR(_xludf.AGGREGATE(15,6,ROW('Raw Data'!$A$4:$A$200)/('Raw Data'!$A$4:$A$200=$B$3),ROWS($A$1:A4)),"")</f>
        <v/>
      </c>
    </row>
    <row r="32" spans="1:16" x14ac:dyDescent="0.35">
      <c r="A32" s="13" t="str">
        <f ca="1">IF($P32="","",INDEX('Raw Data'!$I$4:$I$200,$P32))</f>
        <v/>
      </c>
      <c r="B32" s="13" t="str">
        <f ca="1">IF($P32="","",INDEX('Raw Data'!$D$4:$D$200,$P32))</f>
        <v/>
      </c>
      <c r="C32" s="13" t="str">
        <f ca="1">IF($P32="","",INDEX('Raw Data'!$E$4:$E$200,$P32))</f>
        <v/>
      </c>
      <c r="D32" s="13" t="str">
        <f ca="1">IF($P32="","",INDEX('Raw Data'!$F$4:$F$200,$P32))</f>
        <v/>
      </c>
      <c r="E32" s="13" t="str">
        <f ca="1">IF($P32="","",INDEX('Raw Data'!$G$4:$G$200,$P32))</f>
        <v/>
      </c>
      <c r="F32" s="13" t="str">
        <f ca="1">IF($P32="","",INDEX('Raw Data'!$H$4:$H$200,$P32))</f>
        <v/>
      </c>
      <c r="G32" s="13" t="str">
        <f ca="1">IF($P32="","",INDEX('Raw Data'!$J$4:$J$200,$P32))</f>
        <v/>
      </c>
      <c r="H32" s="13" t="str">
        <f ca="1">IF($P32="","",INDEX('Raw Data'!$K$4:$K$200,$P32))</f>
        <v/>
      </c>
      <c r="I32" s="13" t="str">
        <f ca="1">IF($P32="","",INDEX('Raw Data'!$L$4:$L$200,$P32))</f>
        <v/>
      </c>
      <c r="J32" s="13" t="str">
        <f ca="1">IF($P32="","",INDEX('Raw Data'!$R$4:$R$200,$P32))</f>
        <v/>
      </c>
      <c r="K32" s="13" t="str">
        <f ca="1">IF($P32="","",INDEX('Raw Data'!$S$4:$S$200,$P32))</f>
        <v/>
      </c>
      <c r="L32" s="13" t="str">
        <f ca="1">IF($P32="","",INDEX('Raw Data'!$U$4:$U$200,$P32))</f>
        <v/>
      </c>
      <c r="M32" s="13" t="str">
        <f ca="1">IF($P32="","",INDEX('Raw Data'!$X$4:$X$200,$P32))</f>
        <v/>
      </c>
      <c r="N32" s="13" t="str">
        <f ca="1">IF($P32="","",INDEX('Raw Data'!$Z$4:$Z$200,$P32))</f>
        <v/>
      </c>
      <c r="P32" t="str">
        <f ca="1">IFERROR(_xludf.AGGREGATE(15,6,ROW('Raw Data'!$A$4:$A$200)/('Raw Data'!$A$4:$A$200=$B$3),ROWS($A$1:A5)),"")</f>
        <v/>
      </c>
    </row>
    <row r="33" spans="1:16" x14ac:dyDescent="0.35">
      <c r="A33" t="str">
        <f ca="1">IF($P33="","",INDEX('Raw Data'!$I$4:$I$200,$P33))</f>
        <v/>
      </c>
      <c r="B33" t="str">
        <f ca="1">IF($P33="","",INDEX('Raw Data'!$D$4:$D$200,$P33))</f>
        <v/>
      </c>
      <c r="C33" t="str">
        <f ca="1">IF($P33="","",INDEX('Raw Data'!$E$4:$E$200,$P33))</f>
        <v/>
      </c>
      <c r="D33" t="str">
        <f ca="1">IF($P33="","",INDEX('Raw Data'!$F$4:$F$200,$P33))</f>
        <v/>
      </c>
      <c r="E33" t="str">
        <f ca="1">IF($P33="","",INDEX('Raw Data'!$G$4:$G$200,$P33))</f>
        <v/>
      </c>
      <c r="F33" t="str">
        <f ca="1">IF($P33="","",INDEX('Raw Data'!$H$4:$H$200,$P33))</f>
        <v/>
      </c>
      <c r="G33" t="str">
        <f ca="1">IF($P33="","",INDEX('Raw Data'!$J$4:$J$200,$P33))</f>
        <v/>
      </c>
      <c r="H33" t="str">
        <f ca="1">IF($P33="","",INDEX('Raw Data'!$K$4:$K$200,$P33))</f>
        <v/>
      </c>
      <c r="I33" t="str">
        <f ca="1">IF($P33="","",INDEX('Raw Data'!$L$4:$L$200,$P33))</f>
        <v/>
      </c>
      <c r="J33" t="str">
        <f ca="1">IF($P33="","",INDEX('Raw Data'!$R$4:$R$200,$P33))</f>
        <v/>
      </c>
      <c r="K33" t="str">
        <f ca="1">IF($P33="","",INDEX('Raw Data'!$S$4:$S$200,$P33))</f>
        <v/>
      </c>
      <c r="L33" t="str">
        <f ca="1">IF($P33="","",INDEX('Raw Data'!$U$4:$U$200,$P33))</f>
        <v/>
      </c>
      <c r="M33" t="str">
        <f ca="1">IF($P33="","",INDEX('Raw Data'!$X$4:$X$200,$P33))</f>
        <v/>
      </c>
      <c r="N33" t="str">
        <f ca="1">IF($P33="","",INDEX('Raw Data'!$Z$4:$Z$200,$P33))</f>
        <v/>
      </c>
      <c r="P33" t="str">
        <f ca="1">IFERROR(_xludf.AGGREGATE(15,6,ROW('Raw Data'!$A$4:$A$200)/('Raw Data'!$A$4:$A$200=$B$3),ROWS($A$1:A8)),"")</f>
        <v/>
      </c>
    </row>
    <row r="34" spans="1:16" x14ac:dyDescent="0.35">
      <c r="A34" t="str">
        <f ca="1">IF($P34="","",INDEX('Raw Data'!$I$4:$I$200,$P34))</f>
        <v/>
      </c>
      <c r="B34" t="str">
        <f ca="1">IF($P34="","",INDEX('Raw Data'!$D$4:$D$200,$P34))</f>
        <v/>
      </c>
      <c r="C34" t="str">
        <f ca="1">IF($P34="","",INDEX('Raw Data'!$E$4:$E$200,$P34))</f>
        <v/>
      </c>
      <c r="D34" t="str">
        <f ca="1">IF($P34="","",INDEX('Raw Data'!$F$4:$F$200,$P34))</f>
        <v/>
      </c>
      <c r="E34" t="str">
        <f ca="1">IF($P34="","",INDEX('Raw Data'!$G$4:$G$200,$P34))</f>
        <v/>
      </c>
      <c r="F34" t="str">
        <f ca="1">IF($P34="","",INDEX('Raw Data'!$H$4:$H$200,$P34))</f>
        <v/>
      </c>
      <c r="G34" t="str">
        <f ca="1">IF($P34="","",INDEX('Raw Data'!$J$4:$J$200,$P34))</f>
        <v/>
      </c>
      <c r="H34" t="str">
        <f ca="1">IF($P34="","",INDEX('Raw Data'!$K$4:$K$200,$P34))</f>
        <v/>
      </c>
      <c r="I34" t="str">
        <f ca="1">IF($P34="","",INDEX('Raw Data'!$L$4:$L$200,$P34))</f>
        <v/>
      </c>
      <c r="J34" t="str">
        <f ca="1">IF($P34="","",INDEX('Raw Data'!$R$4:$R$200,$P34))</f>
        <v/>
      </c>
      <c r="K34" t="str">
        <f ca="1">IF($P34="","",INDEX('Raw Data'!$S$4:$S$200,$P34))</f>
        <v/>
      </c>
      <c r="L34" t="str">
        <f ca="1">IF($P34="","",INDEX('Raw Data'!$U$4:$U$200,$P34))</f>
        <v/>
      </c>
      <c r="M34" t="str">
        <f ca="1">IF($P34="","",INDEX('Raw Data'!$X$4:$X$200,$P34))</f>
        <v/>
      </c>
      <c r="N34" t="str">
        <f ca="1">IF($P34="","",INDEX('Raw Data'!$Z$4:$Z$200,$P34))</f>
        <v/>
      </c>
      <c r="P34" t="str">
        <f ca="1">IFERROR(_xludf.AGGREGATE(15,6,ROW('Raw Data'!$A$4:$A$200)/('Raw Data'!$A$4:$A$200=$B$3),ROWS($A$1:A9)),"")</f>
        <v/>
      </c>
    </row>
    <row r="35" spans="1:16" x14ac:dyDescent="0.35">
      <c r="A35" t="str">
        <f ca="1">IF($P35="","",INDEX('Raw Data'!$I$4:$I$200,$P35))</f>
        <v/>
      </c>
      <c r="B35" t="str">
        <f ca="1">IF($P35="","",INDEX('Raw Data'!$D$4:$D$200,$P35))</f>
        <v/>
      </c>
      <c r="C35" t="str">
        <f ca="1">IF($P35="","",INDEX('Raw Data'!$E$4:$E$200,$P35))</f>
        <v/>
      </c>
      <c r="D35" t="str">
        <f ca="1">IF($P35="","",INDEX('Raw Data'!$F$4:$F$200,$P35))</f>
        <v/>
      </c>
      <c r="E35" t="str">
        <f ca="1">IF($P35="","",INDEX('Raw Data'!$G$4:$G$200,$P35))</f>
        <v/>
      </c>
      <c r="F35" t="str">
        <f ca="1">IF($P35="","",INDEX('Raw Data'!$H$4:$H$200,$P35))</f>
        <v/>
      </c>
      <c r="G35" t="str">
        <f ca="1">IF($P35="","",INDEX('Raw Data'!$J$4:$J$200,$P35))</f>
        <v/>
      </c>
      <c r="H35" t="str">
        <f ca="1">IF($P35="","",INDEX('Raw Data'!$K$4:$K$200,$P35))</f>
        <v/>
      </c>
      <c r="I35" t="str">
        <f ca="1">IF($P35="","",INDEX('Raw Data'!$L$4:$L$200,$P35))</f>
        <v/>
      </c>
      <c r="J35" t="str">
        <f ca="1">IF($P35="","",INDEX('Raw Data'!$R$4:$R$200,$P35))</f>
        <v/>
      </c>
      <c r="K35" t="str">
        <f ca="1">IF($P35="","",INDEX('Raw Data'!$S$4:$S$200,$P35))</f>
        <v/>
      </c>
      <c r="L35" t="str">
        <f ca="1">IF($P35="","",INDEX('Raw Data'!$U$4:$U$200,$P35))</f>
        <v/>
      </c>
      <c r="M35" t="str">
        <f ca="1">IF($P35="","",INDEX('Raw Data'!$X$4:$X$200,$P35))</f>
        <v/>
      </c>
      <c r="N35" t="str">
        <f ca="1">IF($P35="","",INDEX('Raw Data'!$Z$4:$Z$200,$P35))</f>
        <v/>
      </c>
      <c r="P35" t="str">
        <f ca="1">IFERROR(_xludf.AGGREGATE(15,6,ROW('Raw Data'!$A$4:$A$200)/('Raw Data'!$A$4:$A$200=$B$3),ROWS($A$1:A10)),"")</f>
        <v/>
      </c>
    </row>
    <row r="36" spans="1:16" x14ac:dyDescent="0.35">
      <c r="A36" t="str">
        <f ca="1">IF($P36="","",INDEX('Raw Data'!$I$4:$I$200,$P36))</f>
        <v/>
      </c>
      <c r="B36" t="str">
        <f ca="1">IF($P36="","",INDEX('Raw Data'!$D$4:$D$200,$P36))</f>
        <v/>
      </c>
      <c r="C36" t="str">
        <f ca="1">IF($P36="","",INDEX('Raw Data'!$E$4:$E$200,$P36))</f>
        <v/>
      </c>
      <c r="D36" t="str">
        <f ca="1">IF($P36="","",INDEX('Raw Data'!$F$4:$F$200,$P36))</f>
        <v/>
      </c>
      <c r="E36" t="str">
        <f ca="1">IF($P36="","",INDEX('Raw Data'!$G$4:$G$200,$P36))</f>
        <v/>
      </c>
      <c r="F36" t="str">
        <f ca="1">IF($P36="","",INDEX('Raw Data'!$H$4:$H$200,$P36))</f>
        <v/>
      </c>
      <c r="G36" t="str">
        <f ca="1">IF($P36="","",INDEX('Raw Data'!$J$4:$J$200,$P36))</f>
        <v/>
      </c>
      <c r="H36" t="str">
        <f ca="1">IF($P36="","",INDEX('Raw Data'!$K$4:$K$200,$P36))</f>
        <v/>
      </c>
      <c r="I36" t="str">
        <f ca="1">IF($P36="","",INDEX('Raw Data'!$L$4:$L$200,$P36))</f>
        <v/>
      </c>
      <c r="J36" t="str">
        <f ca="1">IF($P36="","",INDEX('Raw Data'!$R$4:$R$200,$P36))</f>
        <v/>
      </c>
      <c r="K36" t="str">
        <f ca="1">IF($P36="","",INDEX('Raw Data'!$S$4:$S$200,$P36))</f>
        <v/>
      </c>
      <c r="L36" t="str">
        <f ca="1">IF($P36="","",INDEX('Raw Data'!$U$4:$U$200,$P36))</f>
        <v/>
      </c>
      <c r="M36" t="str">
        <f ca="1">IF($P36="","",INDEX('Raw Data'!$X$4:$X$200,$P36))</f>
        <v/>
      </c>
      <c r="N36" t="str">
        <f ca="1">IF($P36="","",INDEX('Raw Data'!$Z$4:$Z$200,$P36))</f>
        <v/>
      </c>
      <c r="P36" t="str">
        <f ca="1">IFERROR(_xludf.AGGREGATE(15,6,ROW('Raw Data'!$A$4:$A$200)/('Raw Data'!$A$4:$A$200=$B$3),ROWS($A$1:A11)),"")</f>
        <v/>
      </c>
    </row>
    <row r="37" spans="1:16" x14ac:dyDescent="0.35">
      <c r="A37" t="str">
        <f ca="1">IF($P37="","",INDEX('Raw Data'!$I$4:$I$200,$P37))</f>
        <v/>
      </c>
      <c r="B37" t="str">
        <f ca="1">IF($P37="","",INDEX('Raw Data'!$D$4:$D$200,$P37))</f>
        <v/>
      </c>
      <c r="C37" t="str">
        <f ca="1">IF($P37="","",INDEX('Raw Data'!$E$4:$E$200,$P37))</f>
        <v/>
      </c>
      <c r="D37" t="str">
        <f ca="1">IF($P37="","",INDEX('Raw Data'!$F$4:$F$200,$P37))</f>
        <v/>
      </c>
      <c r="E37" t="str">
        <f ca="1">IF($P37="","",INDEX('Raw Data'!$G$4:$G$200,$P37))</f>
        <v/>
      </c>
      <c r="F37" t="str">
        <f ca="1">IF($P37="","",INDEX('Raw Data'!$H$4:$H$200,$P37))</f>
        <v/>
      </c>
      <c r="G37" t="str">
        <f ca="1">IF($P37="","",INDEX('Raw Data'!$J$4:$J$200,$P37))</f>
        <v/>
      </c>
      <c r="H37" t="str">
        <f ca="1">IF($P37="","",INDEX('Raw Data'!$K$4:$K$200,$P37))</f>
        <v/>
      </c>
      <c r="I37" t="str">
        <f ca="1">IF($P37="","",INDEX('Raw Data'!$L$4:$L$200,$P37))</f>
        <v/>
      </c>
      <c r="J37" t="str">
        <f ca="1">IF($P37="","",INDEX('Raw Data'!$R$4:$R$200,$P37))</f>
        <v/>
      </c>
      <c r="K37" t="str">
        <f ca="1">IF($P37="","",INDEX('Raw Data'!$S$4:$S$200,$P37))</f>
        <v/>
      </c>
      <c r="L37" t="str">
        <f ca="1">IF($P37="","",INDEX('Raw Data'!$U$4:$U$200,$P37))</f>
        <v/>
      </c>
      <c r="M37" t="str">
        <f ca="1">IF($P37="","",INDEX('Raw Data'!$X$4:$X$200,$P37))</f>
        <v/>
      </c>
      <c r="N37" t="str">
        <f ca="1">IF($P37="","",INDEX('Raw Data'!$Z$4:$Z$200,$P37))</f>
        <v/>
      </c>
      <c r="P37" t="str">
        <f ca="1">IFERROR(_xludf.AGGREGATE(15,6,ROW('Raw Data'!$A$4:$A$200)/('Raw Data'!$A$4:$A$200=$B$3),ROWS($A$1:A12)),"")</f>
        <v/>
      </c>
    </row>
    <row r="38" spans="1:16" x14ac:dyDescent="0.35">
      <c r="A38" t="str">
        <f ca="1">IF($P38="","",INDEX('Raw Data'!$I$4:$I$200,$P38))</f>
        <v/>
      </c>
      <c r="B38" t="str">
        <f ca="1">IF($P38="","",INDEX('Raw Data'!$D$4:$D$200,$P38))</f>
        <v/>
      </c>
      <c r="C38" t="str">
        <f ca="1">IF($P38="","",INDEX('Raw Data'!$E$4:$E$200,$P38))</f>
        <v/>
      </c>
      <c r="D38" t="str">
        <f ca="1">IF($P38="","",INDEX('Raw Data'!$F$4:$F$200,$P38))</f>
        <v/>
      </c>
      <c r="E38" t="str">
        <f ca="1">IF($P38="","",INDEX('Raw Data'!$G$4:$G$200,$P38))</f>
        <v/>
      </c>
      <c r="F38" t="str">
        <f ca="1">IF($P38="","",INDEX('Raw Data'!$H$4:$H$200,$P38))</f>
        <v/>
      </c>
      <c r="G38" t="str">
        <f ca="1">IF($P38="","",INDEX('Raw Data'!$J$4:$J$200,$P38))</f>
        <v/>
      </c>
      <c r="H38" t="str">
        <f ca="1">IF($P38="","",INDEX('Raw Data'!$K$4:$K$200,$P38))</f>
        <v/>
      </c>
      <c r="I38" t="str">
        <f ca="1">IF($P38="","",INDEX('Raw Data'!$L$4:$L$200,$P38))</f>
        <v/>
      </c>
      <c r="J38" t="str">
        <f ca="1">IF($P38="","",INDEX('Raw Data'!$R$4:$R$200,$P38))</f>
        <v/>
      </c>
      <c r="K38" t="str">
        <f ca="1">IF($P38="","",INDEX('Raw Data'!$S$4:$S$200,$P38))</f>
        <v/>
      </c>
      <c r="L38" t="str">
        <f ca="1">IF($P38="","",INDEX('Raw Data'!$U$4:$U$200,$P38))</f>
        <v/>
      </c>
      <c r="M38" t="str">
        <f ca="1">IF($P38="","",INDEX('Raw Data'!$X$4:$X$200,$P38))</f>
        <v/>
      </c>
      <c r="N38" t="str">
        <f ca="1">IF($P38="","",INDEX('Raw Data'!$Z$4:$Z$200,$P38))</f>
        <v/>
      </c>
      <c r="P38" t="str">
        <f ca="1">IFERROR(_xludf.AGGREGATE(15,6,ROW('Raw Data'!$A$4:$A$200)/('Raw Data'!$A$4:$A$200=$B$3),ROWS($A$1:A13)),"")</f>
        <v/>
      </c>
    </row>
    <row r="39" spans="1:16" x14ac:dyDescent="0.35">
      <c r="A39" t="str">
        <f ca="1">IF($P39="","",INDEX('Raw Data'!$I$4:$I$200,$P39))</f>
        <v/>
      </c>
      <c r="B39" t="str">
        <f ca="1">IF($P39="","",INDEX('Raw Data'!$D$4:$D$200,$P39))</f>
        <v/>
      </c>
      <c r="C39" t="str">
        <f ca="1">IF($P39="","",INDEX('Raw Data'!$E$4:$E$200,$P39))</f>
        <v/>
      </c>
      <c r="D39" t="str">
        <f ca="1">IF($P39="","",INDEX('Raw Data'!$F$4:$F$200,$P39))</f>
        <v/>
      </c>
      <c r="E39" t="str">
        <f ca="1">IF($P39="","",INDEX('Raw Data'!$G$4:$G$200,$P39))</f>
        <v/>
      </c>
      <c r="F39" t="str">
        <f ca="1">IF($P39="","",INDEX('Raw Data'!$H$4:$H$200,$P39))</f>
        <v/>
      </c>
      <c r="G39" t="str">
        <f ca="1">IF($P39="","",INDEX('Raw Data'!$J$4:$J$200,$P39))</f>
        <v/>
      </c>
      <c r="H39" t="str">
        <f ca="1">IF($P39="","",INDEX('Raw Data'!$K$4:$K$200,$P39))</f>
        <v/>
      </c>
      <c r="I39" t="str">
        <f ca="1">IF($P39="","",INDEX('Raw Data'!$L$4:$L$200,$P39))</f>
        <v/>
      </c>
      <c r="J39" t="str">
        <f ca="1">IF($P39="","",INDEX('Raw Data'!$R$4:$R$200,$P39))</f>
        <v/>
      </c>
      <c r="K39" t="str">
        <f ca="1">IF($P39="","",INDEX('Raw Data'!$S$4:$S$200,$P39))</f>
        <v/>
      </c>
      <c r="L39" t="str">
        <f ca="1">IF($P39="","",INDEX('Raw Data'!$U$4:$U$200,$P39))</f>
        <v/>
      </c>
      <c r="M39" t="str">
        <f ca="1">IF($P39="","",INDEX('Raw Data'!$X$4:$X$200,$P39))</f>
        <v/>
      </c>
      <c r="N39" t="str">
        <f ca="1">IF($P39="","",INDEX('Raw Data'!$Z$4:$Z$200,$P39))</f>
        <v/>
      </c>
      <c r="P39" t="str">
        <f ca="1">IFERROR(_xludf.AGGREGATE(15,6,ROW('Raw Data'!$A$4:$A$200)/('Raw Data'!$A$4:$A$200=$B$3),ROWS($A$1:A14)),"")</f>
        <v/>
      </c>
    </row>
    <row r="40" spans="1:16" x14ac:dyDescent="0.35">
      <c r="A40" t="str">
        <f ca="1">IF($P40="","",INDEX('Raw Data'!$I$4:$I$200,$P40))</f>
        <v/>
      </c>
      <c r="B40" t="str">
        <f ca="1">IF($P40="","",INDEX('Raw Data'!$D$4:$D$200,$P40))</f>
        <v/>
      </c>
      <c r="C40" t="str">
        <f ca="1">IF($P40="","",INDEX('Raw Data'!$E$4:$E$200,$P40))</f>
        <v/>
      </c>
      <c r="D40" t="str">
        <f ca="1">IF($P40="","",INDEX('Raw Data'!$F$4:$F$200,$P40))</f>
        <v/>
      </c>
      <c r="E40" t="str">
        <f ca="1">IF($P40="","",INDEX('Raw Data'!$G$4:$G$200,$P40))</f>
        <v/>
      </c>
      <c r="F40" t="str">
        <f ca="1">IF($P40="","",INDEX('Raw Data'!$H$4:$H$200,$P40))</f>
        <v/>
      </c>
      <c r="G40" t="str">
        <f ca="1">IF($P40="","",INDEX('Raw Data'!$J$4:$J$200,$P40))</f>
        <v/>
      </c>
      <c r="H40" t="str">
        <f ca="1">IF($P40="","",INDEX('Raw Data'!$K$4:$K$200,$P40))</f>
        <v/>
      </c>
      <c r="I40" t="str">
        <f ca="1">IF($P40="","",INDEX('Raw Data'!$L$4:$L$200,$P40))</f>
        <v/>
      </c>
      <c r="J40" t="str">
        <f ca="1">IF($P40="","",INDEX('Raw Data'!$R$4:$R$200,$P40))</f>
        <v/>
      </c>
      <c r="K40" t="str">
        <f ca="1">IF($P40="","",INDEX('Raw Data'!$S$4:$S$200,$P40))</f>
        <v/>
      </c>
      <c r="L40" t="str">
        <f ca="1">IF($P40="","",INDEX('Raw Data'!$U$4:$U$200,$P40))</f>
        <v/>
      </c>
      <c r="M40" t="str">
        <f ca="1">IF($P40="","",INDEX('Raw Data'!$X$4:$X$200,$P40))</f>
        <v/>
      </c>
      <c r="N40" t="str">
        <f ca="1">IF($P40="","",INDEX('Raw Data'!$Z$4:$Z$200,$P40))</f>
        <v/>
      </c>
      <c r="P40" t="str">
        <f ca="1">IFERROR(_xludf.AGGREGATE(15,6,ROW('Raw Data'!$A$4:$A$200)/('Raw Data'!$A$4:$A$200=$B$3),ROWS($A$1:A15)),"")</f>
        <v/>
      </c>
    </row>
  </sheetData>
  <sheetProtection sheet="1" objects="1" scenarios="1" selectLockedCells="1" selectUnlockedCells="1"/>
  <mergeCells count="1">
    <mergeCell ref="A1:J1"/>
  </mergeCells>
  <conditionalFormatting sqref="I11">
    <cfRule type="expression" dxfId="8" priority="1">
      <formula>$I$11="On Track"</formula>
    </cfRule>
    <cfRule type="expression" dxfId="7" priority="2">
      <formula>$I$11="At Risk"</formula>
    </cfRule>
    <cfRule type="expression" dxfId="6" priority="3">
      <formula>$I$11="Critical"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2"/>
  <sheetViews>
    <sheetView showGridLines="0" tabSelected="1" topLeftCell="B1" workbookViewId="0">
      <selection activeCell="H17" sqref="H17"/>
    </sheetView>
  </sheetViews>
  <sheetFormatPr defaultRowHeight="14.5" x14ac:dyDescent="0.35"/>
  <cols>
    <col min="1" max="1" width="18" customWidth="1"/>
    <col min="2" max="3" width="12" customWidth="1"/>
    <col min="4" max="4" width="18.54296875" customWidth="1"/>
    <col min="5" max="7" width="12" customWidth="1"/>
    <col min="8" max="8" width="14" customWidth="1"/>
    <col min="9" max="9" width="12" customWidth="1"/>
    <col min="10" max="10" width="14" customWidth="1"/>
    <col min="11" max="11" width="16" customWidth="1"/>
    <col min="12" max="12" width="14" customWidth="1"/>
    <col min="13" max="13" width="12" customWidth="1"/>
    <col min="14" max="14" width="28" customWidth="1"/>
    <col min="15" max="15" width="3" customWidth="1"/>
    <col min="16" max="16" width="12" hidden="1" customWidth="1"/>
  </cols>
  <sheetData>
    <row r="1" spans="1:10" ht="18.5" x14ac:dyDescent="0.35">
      <c r="A1" s="26" t="s">
        <v>130</v>
      </c>
      <c r="B1" s="27"/>
      <c r="C1" s="27"/>
      <c r="D1" s="27"/>
      <c r="E1" s="27"/>
      <c r="F1" s="27"/>
      <c r="G1" s="27"/>
      <c r="H1" s="27"/>
      <c r="I1" s="27"/>
      <c r="J1" s="27"/>
    </row>
    <row r="3" spans="1:10" x14ac:dyDescent="0.35">
      <c r="A3" s="2" t="s">
        <v>32</v>
      </c>
      <c r="B3" s="3" t="s">
        <v>56</v>
      </c>
    </row>
    <row r="5" spans="1:10" ht="15.5" x14ac:dyDescent="0.35">
      <c r="A5" s="4" t="s">
        <v>114</v>
      </c>
      <c r="B5" s="5">
        <f>COUNTIFS('Raw Data'!$A$4:$A$200,$B$3)</f>
        <v>8</v>
      </c>
      <c r="D5" s="4" t="s">
        <v>115</v>
      </c>
      <c r="E5" s="5">
        <f>COUNTIFS('Raw Data'!$A$4:$A$200,$B$3,'Raw Data'!$K$4:$K$200,"SAE")</f>
        <v>3</v>
      </c>
      <c r="G5" s="4" t="s">
        <v>116</v>
      </c>
      <c r="H5" s="5">
        <f>COUNTIFS('Raw Data'!$A$4:$A$200,$B$3,'Raw Data'!$S$4:$S$200,"Open")</f>
        <v>3</v>
      </c>
    </row>
    <row r="8" spans="1:10" ht="15.5" x14ac:dyDescent="0.35">
      <c r="A8" s="4" t="s">
        <v>117</v>
      </c>
      <c r="B8" s="5">
        <f>COUNTIFS('Raw Data'!$A$4:$A$200,$B$3,'Raw Data'!$X$4:$X$200,"Yes")</f>
        <v>2</v>
      </c>
      <c r="D8" s="4" t="s">
        <v>118</v>
      </c>
      <c r="E8" s="5">
        <f>COUNTIFS('Raw Data'!$A$4:$A$200,$B$3,'Raw Data'!$R$4:$R$200,"Yes")</f>
        <v>2</v>
      </c>
      <c r="G8" s="4" t="s">
        <v>119</v>
      </c>
      <c r="H8" s="5">
        <f>COUNTIFS('Raw Data'!$A$4:$A$200,$B$3,'Raw Data'!$N$4:$N$200,"Yes")</f>
        <v>1</v>
      </c>
    </row>
    <row r="11" spans="1:10" ht="15.5" x14ac:dyDescent="0.35">
      <c r="A11" s="4" t="s">
        <v>120</v>
      </c>
      <c r="B11" s="5">
        <f>COUNTIFS('Raw Data'!$A$4:$A$200,$B$3,'Raw Data'!$V$4:$V$200,"No")</f>
        <v>2</v>
      </c>
      <c r="D11" s="4" t="s">
        <v>121</v>
      </c>
      <c r="E11" s="5">
        <f>COUNTIFS('Raw Data'!$A$4:$A$200,$B$3,'Raw Data'!$Y$4:$Y$200,"Yes")</f>
        <v>2</v>
      </c>
      <c r="H11" s="6" t="s">
        <v>122</v>
      </c>
      <c r="I11" t="str">
        <f>IF(OR(B8&gt;=2,E8&gt;=2,H8&gt;=1),"Critical",IF(OR(H5&gt;=2,B11&gt;=2,E11&gt;=1),"At Risk","On Track"))</f>
        <v>Critical</v>
      </c>
    </row>
    <row r="15" spans="1:10" x14ac:dyDescent="0.35">
      <c r="A15" s="7" t="s">
        <v>123</v>
      </c>
    </row>
    <row r="16" spans="1:10" x14ac:dyDescent="0.35">
      <c r="A16" s="12" t="s">
        <v>124</v>
      </c>
      <c r="B16" s="12" t="s">
        <v>114</v>
      </c>
      <c r="C16" s="12" t="s">
        <v>125</v>
      </c>
      <c r="D16" s="12" t="s">
        <v>11</v>
      </c>
      <c r="E16" s="12" t="s">
        <v>117</v>
      </c>
      <c r="F16" s="12" t="s">
        <v>118</v>
      </c>
      <c r="G16" s="12" t="s">
        <v>119</v>
      </c>
    </row>
    <row r="17" spans="1:16" x14ac:dyDescent="0.35">
      <c r="A17" s="13" t="s">
        <v>8</v>
      </c>
      <c r="B17" s="11">
        <f>COUNTIFS('Raw Data'!$A$4:$A$200,$B$3,'Raw Data'!$E$4:$E$200,$A17)</f>
        <v>3</v>
      </c>
      <c r="C17" s="11">
        <f>COUNTIFS('Raw Data'!$A$4:$A$200,$B$3,'Raw Data'!$E$4:$E$200,$A17,'Raw Data'!$K$4:$K$200,"SAE")</f>
        <v>2</v>
      </c>
      <c r="D17" s="11">
        <f>COUNTIFS('Raw Data'!$A$4:$A$200,$B$3,'Raw Data'!$E$4:$E$200,$A17,'Raw Data'!$S$4:$S$200,"Open")</f>
        <v>1</v>
      </c>
      <c r="E17" s="11">
        <f>COUNTIFS('Raw Data'!$A$4:$A$200,$B$3,'Raw Data'!$E$4:$E$200,$A17,'Raw Data'!$X$4:$X$200,"Yes")</f>
        <v>2</v>
      </c>
      <c r="F17" s="11">
        <f>COUNTIFS('Raw Data'!$A$4:$A$200,$B$3,'Raw Data'!$E$4:$E$200,$A17,'Raw Data'!$R$4:$R$200,"Yes")</f>
        <v>1</v>
      </c>
      <c r="G17" s="11">
        <f>COUNTIFS('Raw Data'!$A$4:$A$200,$B$3,'Raw Data'!$E$4:$E$200,$A17,'Raw Data'!$N$4:$N$200,"Yes")</f>
        <v>0</v>
      </c>
    </row>
    <row r="18" spans="1:16" x14ac:dyDescent="0.35">
      <c r="A18" s="13" t="s">
        <v>14</v>
      </c>
      <c r="B18" s="11">
        <f>COUNTIFS('Raw Data'!$A$4:$A$200,$B$3,'Raw Data'!$E$4:$E$200,$A18)</f>
        <v>2</v>
      </c>
      <c r="C18" s="11">
        <f>COUNTIFS('Raw Data'!$A$4:$A$200,$B$3,'Raw Data'!$E$4:$E$200,$A18,'Raw Data'!$K$4:$K$200,"SAE")</f>
        <v>0</v>
      </c>
      <c r="D18" s="11">
        <f>COUNTIFS('Raw Data'!$A$4:$A$200,$B$3,'Raw Data'!$E$4:$E$200,$A18,'Raw Data'!$S$4:$S$200,"Open")</f>
        <v>1</v>
      </c>
      <c r="E18" s="11">
        <f>COUNTIFS('Raw Data'!$A$4:$A$200,$B$3,'Raw Data'!$E$4:$E$200,$A18,'Raw Data'!$X$4:$X$200,"Yes")</f>
        <v>0</v>
      </c>
      <c r="F18" s="11">
        <f>COUNTIFS('Raw Data'!$A$4:$A$200,$B$3,'Raw Data'!$E$4:$E$200,$A18,'Raw Data'!$R$4:$R$200,"Yes")</f>
        <v>0</v>
      </c>
      <c r="G18" s="11">
        <f>COUNTIFS('Raw Data'!$A$4:$A$200,$B$3,'Raw Data'!$E$4:$E$200,$A18,'Raw Data'!$N$4:$N$200,"Yes")</f>
        <v>0</v>
      </c>
    </row>
    <row r="19" spans="1:16" x14ac:dyDescent="0.35">
      <c r="A19" s="13" t="s">
        <v>20</v>
      </c>
      <c r="B19" s="11">
        <f>COUNTIFS('Raw Data'!$A$4:$A$200,$B$3,'Raw Data'!$E$4:$E$200,$A19)</f>
        <v>1</v>
      </c>
      <c r="C19" s="11">
        <f>COUNTIFS('Raw Data'!$A$4:$A$200,$B$3,'Raw Data'!$E$4:$E$200,$A19,'Raw Data'!$K$4:$K$200,"SAE")</f>
        <v>0</v>
      </c>
      <c r="D19" s="11">
        <f>COUNTIFS('Raw Data'!$A$4:$A$200,$B$3,'Raw Data'!$E$4:$E$200,$A19,'Raw Data'!$S$4:$S$200,"Open")</f>
        <v>0</v>
      </c>
      <c r="E19" s="11">
        <f>COUNTIFS('Raw Data'!$A$4:$A$200,$B$3,'Raw Data'!$E$4:$E$200,$A19,'Raw Data'!$X$4:$X$200,"Yes")</f>
        <v>0</v>
      </c>
      <c r="F19" s="11">
        <f>COUNTIFS('Raw Data'!$A$4:$A$200,$B$3,'Raw Data'!$E$4:$E$200,$A19,'Raw Data'!$R$4:$R$200,"Yes")</f>
        <v>0</v>
      </c>
      <c r="G19" s="11">
        <f>COUNTIFS('Raw Data'!$A$4:$A$200,$B$3,'Raw Data'!$E$4:$E$200,$A19,'Raw Data'!$N$4:$N$200,"Yes")</f>
        <v>0</v>
      </c>
    </row>
    <row r="20" spans="1:16" x14ac:dyDescent="0.35">
      <c r="A20" s="13" t="s">
        <v>25</v>
      </c>
      <c r="B20" s="11">
        <f>COUNTIFS('Raw Data'!$A$4:$A$200,$B$3,'Raw Data'!$E$4:$E$200,$A20)</f>
        <v>1</v>
      </c>
      <c r="C20" s="11">
        <f>COUNTIFS('Raw Data'!$A$4:$A$200,$B$3,'Raw Data'!$E$4:$E$200,$A20,'Raw Data'!$K$4:$K$200,"SAE")</f>
        <v>1</v>
      </c>
      <c r="D20" s="11">
        <f>COUNTIFS('Raw Data'!$A$4:$A$200,$B$3,'Raw Data'!$E$4:$E$200,$A20,'Raw Data'!$S$4:$S$200,"Open")</f>
        <v>1</v>
      </c>
      <c r="E20" s="11">
        <f>COUNTIFS('Raw Data'!$A$4:$A$200,$B$3,'Raw Data'!$E$4:$E$200,$A20,'Raw Data'!$X$4:$X$200,"Yes")</f>
        <v>0</v>
      </c>
      <c r="F20" s="11">
        <f>COUNTIFS('Raw Data'!$A$4:$A$200,$B$3,'Raw Data'!$E$4:$E$200,$A20,'Raw Data'!$R$4:$R$200,"Yes")</f>
        <v>1</v>
      </c>
      <c r="G20" s="11">
        <f>COUNTIFS('Raw Data'!$A$4:$A$200,$B$3,'Raw Data'!$E$4:$E$200,$A20,'Raw Data'!$N$4:$N$200,"Yes")</f>
        <v>1</v>
      </c>
    </row>
    <row r="21" spans="1:16" x14ac:dyDescent="0.35">
      <c r="A21" s="13" t="s">
        <v>29</v>
      </c>
      <c r="B21" s="11">
        <f>COUNTIFS('Raw Data'!$A$4:$A$200,$B$3,'Raw Data'!$E$4:$E$200,$A21)</f>
        <v>1</v>
      </c>
      <c r="C21" s="11">
        <f>COUNTIFS('Raw Data'!$A$4:$A$200,$B$3,'Raw Data'!$E$4:$E$200,$A21,'Raw Data'!$K$4:$K$200,"SAE")</f>
        <v>0</v>
      </c>
      <c r="D21" s="11">
        <f>COUNTIFS('Raw Data'!$A$4:$A$200,$B$3,'Raw Data'!$E$4:$E$200,$A21,'Raw Data'!$S$4:$S$200,"Open")</f>
        <v>0</v>
      </c>
      <c r="E21" s="11">
        <f>COUNTIFS('Raw Data'!$A$4:$A$200,$B$3,'Raw Data'!$E$4:$E$200,$A21,'Raw Data'!$X$4:$X$200,"Yes")</f>
        <v>0</v>
      </c>
      <c r="F21" s="11">
        <f>COUNTIFS('Raw Data'!$A$4:$A$200,$B$3,'Raw Data'!$E$4:$E$200,$A21,'Raw Data'!$R$4:$R$200,"Yes")</f>
        <v>0</v>
      </c>
      <c r="G21" s="11">
        <f>COUNTIFS('Raw Data'!$A$4:$A$200,$B$3,'Raw Data'!$E$4:$E$200,$A21,'Raw Data'!$N$4:$N$200,"Yes")</f>
        <v>0</v>
      </c>
    </row>
    <row r="22" spans="1:16" x14ac:dyDescent="0.35">
      <c r="A22" s="14" t="s">
        <v>126</v>
      </c>
      <c r="B22" s="11">
        <f t="shared" ref="B22:G22" si="0">SUM(B17:B21)</f>
        <v>8</v>
      </c>
      <c r="C22" s="11">
        <f t="shared" si="0"/>
        <v>3</v>
      </c>
      <c r="D22" s="11">
        <f t="shared" si="0"/>
        <v>3</v>
      </c>
      <c r="E22" s="11">
        <f t="shared" si="0"/>
        <v>2</v>
      </c>
      <c r="F22" s="11">
        <f t="shared" si="0"/>
        <v>2</v>
      </c>
      <c r="G22" s="11">
        <f t="shared" si="0"/>
        <v>1</v>
      </c>
    </row>
    <row r="26" spans="1:16" x14ac:dyDescent="0.35">
      <c r="A26" s="7" t="s">
        <v>127</v>
      </c>
    </row>
    <row r="27" spans="1:16" x14ac:dyDescent="0.35">
      <c r="A27" s="12" t="s">
        <v>40</v>
      </c>
      <c r="B27" s="12" t="s">
        <v>35</v>
      </c>
      <c r="C27" s="12" t="s">
        <v>36</v>
      </c>
      <c r="D27" s="12" t="s">
        <v>37</v>
      </c>
      <c r="E27" s="12" t="s">
        <v>38</v>
      </c>
      <c r="F27" s="12" t="s">
        <v>39</v>
      </c>
      <c r="G27" s="12" t="s">
        <v>41</v>
      </c>
      <c r="H27" s="12" t="s">
        <v>128</v>
      </c>
      <c r="I27" s="12" t="s">
        <v>4</v>
      </c>
      <c r="J27" s="12" t="s">
        <v>47</v>
      </c>
      <c r="K27" s="12" t="s">
        <v>5</v>
      </c>
      <c r="L27" s="12" t="s">
        <v>50</v>
      </c>
      <c r="M27" s="12" t="s">
        <v>129</v>
      </c>
      <c r="N27" s="12" t="s">
        <v>55</v>
      </c>
    </row>
    <row r="28" spans="1:16" x14ac:dyDescent="0.35">
      <c r="A28" s="11" t="str">
        <f ca="1">IF($P28="","",INDEX('Raw Data'!$I$4:$I$200,$P28))</f>
        <v/>
      </c>
      <c r="B28" s="11" t="str">
        <f ca="1">IF($P28="","",INDEX('Raw Data'!$D$4:$D$200,$P28))</f>
        <v/>
      </c>
      <c r="C28" s="11" t="str">
        <f ca="1">IF($P28="","",INDEX('Raw Data'!$E$4:$E$200,$P28))</f>
        <v/>
      </c>
      <c r="D28" s="11" t="str">
        <f ca="1">IF($P28="","",INDEX('Raw Data'!$F$4:$F$200,$P28))</f>
        <v/>
      </c>
      <c r="E28" s="11" t="str">
        <f ca="1">IF($P28="","",INDEX('Raw Data'!$G$4:$G$200,$P28))</f>
        <v/>
      </c>
      <c r="F28" s="11" t="str">
        <f ca="1">IF($P28="","",INDEX('Raw Data'!$H$4:$H$200,$P28))</f>
        <v/>
      </c>
      <c r="G28" s="11" t="str">
        <f ca="1">IF($P28="","",INDEX('Raw Data'!$J$4:$J$200,$P28))</f>
        <v/>
      </c>
      <c r="H28" s="11" t="str">
        <f ca="1">IF($P28="","",INDEX('Raw Data'!$K$4:$K$200,$P28))</f>
        <v/>
      </c>
      <c r="I28" s="11" t="str">
        <f ca="1">IF($P28="","",INDEX('Raw Data'!$L$4:$L$200,$P28))</f>
        <v/>
      </c>
      <c r="J28" s="11" t="str">
        <f ca="1">IF($P28="","",INDEX('Raw Data'!$R$4:$R$200,$P28))</f>
        <v/>
      </c>
      <c r="K28" s="11" t="str">
        <f ca="1">IF($P28="","",INDEX('Raw Data'!$S$4:$S$200,$P28))</f>
        <v/>
      </c>
      <c r="L28" s="11" t="str">
        <f ca="1">IF($P28="","",INDEX('Raw Data'!$U$4:$U$200,$P28))</f>
        <v/>
      </c>
      <c r="M28" s="11" t="str">
        <f ca="1">IF($P28="","",INDEX('Raw Data'!$X$4:$X$200,$P28))</f>
        <v/>
      </c>
      <c r="N28" s="11" t="str">
        <f ca="1">IF($P28="","",INDEX('Raw Data'!$Z$4:$Z$200,$P28))</f>
        <v/>
      </c>
      <c r="P28" t="str">
        <f ca="1">IFERROR(_xludf.AGGREGATE(15,6,ROW('Raw Data'!$A$4:$A$200)/('Raw Data'!$A$4:$A$200=$B$3),ROWS($A$1:A1)),"")</f>
        <v/>
      </c>
    </row>
    <row r="29" spans="1:16" x14ac:dyDescent="0.35">
      <c r="A29" s="11" t="str">
        <f ca="1">IF($P29="","",INDEX('Raw Data'!$I$4:$I$200,$P29))</f>
        <v/>
      </c>
      <c r="B29" s="11" t="str">
        <f ca="1">IF($P29="","",INDEX('Raw Data'!$D$4:$D$200,$P29))</f>
        <v/>
      </c>
      <c r="C29" s="11" t="str">
        <f ca="1">IF($P29="","",INDEX('Raw Data'!$E$4:$E$200,$P29))</f>
        <v/>
      </c>
      <c r="D29" s="11" t="str">
        <f ca="1">IF($P29="","",INDEX('Raw Data'!$F$4:$F$200,$P29))</f>
        <v/>
      </c>
      <c r="E29" s="11" t="str">
        <f ca="1">IF($P29="","",INDEX('Raw Data'!$G$4:$G$200,$P29))</f>
        <v/>
      </c>
      <c r="F29" s="11" t="str">
        <f ca="1">IF($P29="","",INDEX('Raw Data'!$H$4:$H$200,$P29))</f>
        <v/>
      </c>
      <c r="G29" s="11" t="str">
        <f ca="1">IF($P29="","",INDEX('Raw Data'!$J$4:$J$200,$P29))</f>
        <v/>
      </c>
      <c r="H29" s="11" t="str">
        <f ca="1">IF($P29="","",INDEX('Raw Data'!$K$4:$K$200,$P29))</f>
        <v/>
      </c>
      <c r="I29" s="11" t="str">
        <f ca="1">IF($P29="","",INDEX('Raw Data'!$L$4:$L$200,$P29))</f>
        <v/>
      </c>
      <c r="J29" s="11" t="str">
        <f ca="1">IF($P29="","",INDEX('Raw Data'!$R$4:$R$200,$P29))</f>
        <v/>
      </c>
      <c r="K29" s="11" t="str">
        <f ca="1">IF($P29="","",INDEX('Raw Data'!$S$4:$S$200,$P29))</f>
        <v/>
      </c>
      <c r="L29" s="11" t="str">
        <f ca="1">IF($P29="","",INDEX('Raw Data'!$U$4:$U$200,$P29))</f>
        <v/>
      </c>
      <c r="M29" s="11" t="str">
        <f ca="1">IF($P29="","",INDEX('Raw Data'!$X$4:$X$200,$P29))</f>
        <v/>
      </c>
      <c r="N29" s="11" t="str">
        <f ca="1">IF($P29="","",INDEX('Raw Data'!$Z$4:$Z$200,$P29))</f>
        <v/>
      </c>
      <c r="P29" t="str">
        <f ca="1">IFERROR(_xludf.AGGREGATE(15,6,ROW('Raw Data'!$A$4:$A$200)/('Raw Data'!$A$4:$A$200=$B$3),ROWS($A$1:A2)),"")</f>
        <v/>
      </c>
    </row>
    <row r="30" spans="1:16" x14ac:dyDescent="0.35">
      <c r="A30" s="11" t="str">
        <f ca="1">IF($P30="","",INDEX('Raw Data'!$I$4:$I$200,$P30))</f>
        <v/>
      </c>
      <c r="B30" s="11" t="str">
        <f ca="1">IF($P30="","",INDEX('Raw Data'!$D$4:$D$200,$P30))</f>
        <v/>
      </c>
      <c r="C30" s="11" t="str">
        <f ca="1">IF($P30="","",INDEX('Raw Data'!$E$4:$E$200,$P30))</f>
        <v/>
      </c>
      <c r="D30" s="11" t="str">
        <f ca="1">IF($P30="","",INDEX('Raw Data'!$F$4:$F$200,$P30))</f>
        <v/>
      </c>
      <c r="E30" s="11" t="str">
        <f ca="1">IF($P30="","",INDEX('Raw Data'!$G$4:$G$200,$P30))</f>
        <v/>
      </c>
      <c r="F30" s="11" t="str">
        <f ca="1">IF($P30="","",INDEX('Raw Data'!$H$4:$H$200,$P30))</f>
        <v/>
      </c>
      <c r="G30" s="11" t="str">
        <f ca="1">IF($P30="","",INDEX('Raw Data'!$J$4:$J$200,$P30))</f>
        <v/>
      </c>
      <c r="H30" s="11" t="str">
        <f ca="1">IF($P30="","",INDEX('Raw Data'!$K$4:$K$200,$P30))</f>
        <v/>
      </c>
      <c r="I30" s="11" t="str">
        <f ca="1">IF($P30="","",INDEX('Raw Data'!$L$4:$L$200,$P30))</f>
        <v/>
      </c>
      <c r="J30" s="11" t="str">
        <f ca="1">IF($P30="","",INDEX('Raw Data'!$R$4:$R$200,$P30))</f>
        <v/>
      </c>
      <c r="K30" s="11" t="str">
        <f ca="1">IF($P30="","",INDEX('Raw Data'!$S$4:$S$200,$P30))</f>
        <v/>
      </c>
      <c r="L30" s="11" t="str">
        <f ca="1">IF($P30="","",INDEX('Raw Data'!$U$4:$U$200,$P30))</f>
        <v/>
      </c>
      <c r="M30" s="11" t="str">
        <f ca="1">IF($P30="","",INDEX('Raw Data'!$X$4:$X$200,$P30))</f>
        <v/>
      </c>
      <c r="N30" s="11" t="str">
        <f ca="1">IF($P30="","",INDEX('Raw Data'!$Z$4:$Z$200,$P30))</f>
        <v/>
      </c>
      <c r="P30" t="str">
        <f ca="1">IFERROR(_xludf.AGGREGATE(15,6,ROW('Raw Data'!$A$4:$A$200)/('Raw Data'!$A$4:$A$200=$B$3),ROWS($A$1:A3)),"")</f>
        <v/>
      </c>
    </row>
    <row r="31" spans="1:16" x14ac:dyDescent="0.35">
      <c r="A31" s="11" t="str">
        <f ca="1">IF($P31="","",INDEX('Raw Data'!$I$4:$I$200,$P31))</f>
        <v/>
      </c>
      <c r="B31" s="11" t="str">
        <f ca="1">IF($P31="","",INDEX('Raw Data'!$D$4:$D$200,$P31))</f>
        <v/>
      </c>
      <c r="C31" s="11" t="str">
        <f ca="1">IF($P31="","",INDEX('Raw Data'!$E$4:$E$200,$P31))</f>
        <v/>
      </c>
      <c r="D31" s="11" t="str">
        <f ca="1">IF($P31="","",INDEX('Raw Data'!$F$4:$F$200,$P31))</f>
        <v/>
      </c>
      <c r="E31" s="11" t="str">
        <f ca="1">IF($P31="","",INDEX('Raw Data'!$G$4:$G$200,$P31))</f>
        <v/>
      </c>
      <c r="F31" s="11" t="str">
        <f ca="1">IF($P31="","",INDEX('Raw Data'!$H$4:$H$200,$P31))</f>
        <v/>
      </c>
      <c r="G31" s="11" t="str">
        <f ca="1">IF($P31="","",INDEX('Raw Data'!$J$4:$J$200,$P31))</f>
        <v/>
      </c>
      <c r="H31" s="11" t="str">
        <f ca="1">IF($P31="","",INDEX('Raw Data'!$K$4:$K$200,$P31))</f>
        <v/>
      </c>
      <c r="I31" s="11" t="str">
        <f ca="1">IF($P31="","",INDEX('Raw Data'!$L$4:$L$200,$P31))</f>
        <v/>
      </c>
      <c r="J31" s="11" t="str">
        <f ca="1">IF($P31="","",INDEX('Raw Data'!$R$4:$R$200,$P31))</f>
        <v/>
      </c>
      <c r="K31" s="11" t="str">
        <f ca="1">IF($P31="","",INDEX('Raw Data'!$S$4:$S$200,$P31))</f>
        <v/>
      </c>
      <c r="L31" s="11" t="str">
        <f ca="1">IF($P31="","",INDEX('Raw Data'!$U$4:$U$200,$P31))</f>
        <v/>
      </c>
      <c r="M31" s="11" t="str">
        <f ca="1">IF($P31="","",INDEX('Raw Data'!$X$4:$X$200,$P31))</f>
        <v/>
      </c>
      <c r="N31" s="11" t="str">
        <f ca="1">IF($P31="","",INDEX('Raw Data'!$Z$4:$Z$200,$P31))</f>
        <v/>
      </c>
      <c r="P31" t="str">
        <f ca="1">IFERROR(_xludf.AGGREGATE(15,6,ROW('Raw Data'!$A$4:$A$200)/('Raw Data'!$A$4:$A$200=$B$3),ROWS($A$1:A4)),"")</f>
        <v/>
      </c>
    </row>
    <row r="32" spans="1:16" x14ac:dyDescent="0.35">
      <c r="A32" s="11" t="str">
        <f ca="1">IF($P32="","",INDEX('Raw Data'!$I$4:$I$200,$P32))</f>
        <v/>
      </c>
      <c r="B32" s="11" t="str">
        <f ca="1">IF($P32="","",INDEX('Raw Data'!$D$4:$D$200,$P32))</f>
        <v/>
      </c>
      <c r="C32" s="11" t="str">
        <f ca="1">IF($P32="","",INDEX('Raw Data'!$E$4:$E$200,$P32))</f>
        <v/>
      </c>
      <c r="D32" s="11" t="str">
        <f ca="1">IF($P32="","",INDEX('Raw Data'!$F$4:$F$200,$P32))</f>
        <v/>
      </c>
      <c r="E32" s="11" t="str">
        <f ca="1">IF($P32="","",INDEX('Raw Data'!$G$4:$G$200,$P32))</f>
        <v/>
      </c>
      <c r="F32" s="11" t="str">
        <f ca="1">IF($P32="","",INDEX('Raw Data'!$H$4:$H$200,$P32))</f>
        <v/>
      </c>
      <c r="G32" s="11" t="str">
        <f ca="1">IF($P32="","",INDEX('Raw Data'!$J$4:$J$200,$P32))</f>
        <v/>
      </c>
      <c r="H32" s="11" t="str">
        <f ca="1">IF($P32="","",INDEX('Raw Data'!$K$4:$K$200,$P32))</f>
        <v/>
      </c>
      <c r="I32" s="11" t="str">
        <f ca="1">IF($P32="","",INDEX('Raw Data'!$L$4:$L$200,$P32))</f>
        <v/>
      </c>
      <c r="J32" s="11" t="str">
        <f ca="1">IF($P32="","",INDEX('Raw Data'!$R$4:$R$200,$P32))</f>
        <v/>
      </c>
      <c r="K32" s="11" t="str">
        <f ca="1">IF($P32="","",INDEX('Raw Data'!$S$4:$S$200,$P32))</f>
        <v/>
      </c>
      <c r="L32" s="11" t="str">
        <f ca="1">IF($P32="","",INDEX('Raw Data'!$U$4:$U$200,$P32))</f>
        <v/>
      </c>
      <c r="M32" s="11" t="str">
        <f ca="1">IF($P32="","",INDEX('Raw Data'!$X$4:$X$200,$P32))</f>
        <v/>
      </c>
      <c r="N32" s="11" t="str">
        <f ca="1">IF($P32="","",INDEX('Raw Data'!$Z$4:$Z$200,$P32))</f>
        <v/>
      </c>
      <c r="P32" t="str">
        <f ca="1">IFERROR(_xludf.AGGREGATE(15,6,ROW('Raw Data'!$A$4:$A$200)/('Raw Data'!$A$4:$A$200=$B$3),ROWS($A$1:A5)),"")</f>
        <v/>
      </c>
    </row>
    <row r="33" spans="1:16" x14ac:dyDescent="0.35">
      <c r="A33" t="str">
        <f ca="1">IF($P33="","",INDEX('Raw Data'!$I$4:$I$200,$P33))</f>
        <v/>
      </c>
      <c r="B33" t="str">
        <f ca="1">IF($P33="","",INDEX('Raw Data'!$D$4:$D$200,$P33))</f>
        <v/>
      </c>
      <c r="C33" t="str">
        <f ca="1">IF($P33="","",INDEX('Raw Data'!$E$4:$E$200,$P33))</f>
        <v/>
      </c>
      <c r="D33" t="str">
        <f ca="1">IF($P33="","",INDEX('Raw Data'!$F$4:$F$200,$P33))</f>
        <v/>
      </c>
      <c r="E33" t="str">
        <f ca="1">IF($P33="","",INDEX('Raw Data'!$G$4:$G$200,$P33))</f>
        <v/>
      </c>
      <c r="F33" t="str">
        <f ca="1">IF($P33="","",INDEX('Raw Data'!$H$4:$H$200,$P33))</f>
        <v/>
      </c>
      <c r="G33" t="str">
        <f ca="1">IF($P33="","",INDEX('Raw Data'!$J$4:$J$200,$P33))</f>
        <v/>
      </c>
      <c r="H33" t="str">
        <f ca="1">IF($P33="","",INDEX('Raw Data'!$K$4:$K$200,$P33))</f>
        <v/>
      </c>
      <c r="I33" t="str">
        <f ca="1">IF($P33="","",INDEX('Raw Data'!$L$4:$L$200,$P33))</f>
        <v/>
      </c>
      <c r="J33" t="str">
        <f ca="1">IF($P33="","",INDEX('Raw Data'!$R$4:$R$200,$P33))</f>
        <v/>
      </c>
      <c r="K33" t="str">
        <f ca="1">IF($P33="","",INDEX('Raw Data'!$S$4:$S$200,$P33))</f>
        <v/>
      </c>
      <c r="L33" t="str">
        <f ca="1">IF($P33="","",INDEX('Raw Data'!$U$4:$U$200,$P33))</f>
        <v/>
      </c>
      <c r="M33" t="str">
        <f ca="1">IF($P33="","",INDEX('Raw Data'!$X$4:$X$200,$P33))</f>
        <v/>
      </c>
      <c r="N33" t="str">
        <f ca="1">IF($P33="","",INDEX('Raw Data'!$Z$4:$Z$200,$P33))</f>
        <v/>
      </c>
      <c r="P33" t="str">
        <f ca="1">IFERROR(_xludf.AGGREGATE(15,6,ROW('Raw Data'!$A$4:$A$200)/('Raw Data'!$A$4:$A$200=$B$3),ROWS($A$1:A6)),"")</f>
        <v/>
      </c>
    </row>
    <row r="34" spans="1:16" x14ac:dyDescent="0.35">
      <c r="A34" t="str">
        <f ca="1">IF($P34="","",INDEX('Raw Data'!$I$4:$I$200,$P34))</f>
        <v/>
      </c>
      <c r="B34" t="str">
        <f ca="1">IF($P34="","",INDEX('Raw Data'!$D$4:$D$200,$P34))</f>
        <v/>
      </c>
      <c r="C34" t="str">
        <f ca="1">IF($P34="","",INDEX('Raw Data'!$E$4:$E$200,$P34))</f>
        <v/>
      </c>
      <c r="D34" t="str">
        <f ca="1">IF($P34="","",INDEX('Raw Data'!$F$4:$F$200,$P34))</f>
        <v/>
      </c>
      <c r="E34" t="str">
        <f ca="1">IF($P34="","",INDEX('Raw Data'!$G$4:$G$200,$P34))</f>
        <v/>
      </c>
      <c r="F34" t="str">
        <f ca="1">IF($P34="","",INDEX('Raw Data'!$H$4:$H$200,$P34))</f>
        <v/>
      </c>
      <c r="G34" t="str">
        <f ca="1">IF($P34="","",INDEX('Raw Data'!$J$4:$J$200,$P34))</f>
        <v/>
      </c>
      <c r="H34" t="str">
        <f ca="1">IF($P34="","",INDEX('Raw Data'!$K$4:$K$200,$P34))</f>
        <v/>
      </c>
      <c r="I34" t="str">
        <f ca="1">IF($P34="","",INDEX('Raw Data'!$L$4:$L$200,$P34))</f>
        <v/>
      </c>
      <c r="J34" t="str">
        <f ca="1">IF($P34="","",INDEX('Raw Data'!$R$4:$R$200,$P34))</f>
        <v/>
      </c>
      <c r="K34" t="str">
        <f ca="1">IF($P34="","",INDEX('Raw Data'!$S$4:$S$200,$P34))</f>
        <v/>
      </c>
      <c r="L34" t="str">
        <f ca="1">IF($P34="","",INDEX('Raw Data'!$U$4:$U$200,$P34))</f>
        <v/>
      </c>
      <c r="M34" t="str">
        <f ca="1">IF($P34="","",INDEX('Raw Data'!$X$4:$X$200,$P34))</f>
        <v/>
      </c>
      <c r="N34" t="str">
        <f ca="1">IF($P34="","",INDEX('Raw Data'!$Z$4:$Z$200,$P34))</f>
        <v/>
      </c>
      <c r="P34" t="str">
        <f ca="1">IFERROR(_xludf.AGGREGATE(15,6,ROW('Raw Data'!$A$4:$A$200)/('Raw Data'!$A$4:$A$200=$B$3),ROWS($A$1:A7)),"")</f>
        <v/>
      </c>
    </row>
    <row r="35" spans="1:16" x14ac:dyDescent="0.35">
      <c r="A35" t="str">
        <f ca="1">IF($P35="","",INDEX('Raw Data'!$I$4:$I$200,$P35))</f>
        <v/>
      </c>
      <c r="B35" t="str">
        <f ca="1">IF($P35="","",INDEX('Raw Data'!$D$4:$D$200,$P35))</f>
        <v/>
      </c>
      <c r="C35" t="str">
        <f ca="1">IF($P35="","",INDEX('Raw Data'!$E$4:$E$200,$P35))</f>
        <v/>
      </c>
      <c r="D35" t="str">
        <f ca="1">IF($P35="","",INDEX('Raw Data'!$F$4:$F$200,$P35))</f>
        <v/>
      </c>
      <c r="E35" t="str">
        <f ca="1">IF($P35="","",INDEX('Raw Data'!$G$4:$G$200,$P35))</f>
        <v/>
      </c>
      <c r="F35" t="str">
        <f ca="1">IF($P35="","",INDEX('Raw Data'!$H$4:$H$200,$P35))</f>
        <v/>
      </c>
      <c r="G35" t="str">
        <f ca="1">IF($P35="","",INDEX('Raw Data'!$J$4:$J$200,$P35))</f>
        <v/>
      </c>
      <c r="H35" t="str">
        <f ca="1">IF($P35="","",INDEX('Raw Data'!$K$4:$K$200,$P35))</f>
        <v/>
      </c>
      <c r="I35" t="str">
        <f ca="1">IF($P35="","",INDEX('Raw Data'!$L$4:$L$200,$P35))</f>
        <v/>
      </c>
      <c r="J35" t="str">
        <f ca="1">IF($P35="","",INDEX('Raw Data'!$R$4:$R$200,$P35))</f>
        <v/>
      </c>
      <c r="K35" t="str">
        <f ca="1">IF($P35="","",INDEX('Raw Data'!$S$4:$S$200,$P35))</f>
        <v/>
      </c>
      <c r="L35" t="str">
        <f ca="1">IF($P35="","",INDEX('Raw Data'!$U$4:$U$200,$P35))</f>
        <v/>
      </c>
      <c r="M35" t="str">
        <f ca="1">IF($P35="","",INDEX('Raw Data'!$X$4:$X$200,$P35))</f>
        <v/>
      </c>
      <c r="N35" t="str">
        <f ca="1">IF($P35="","",INDEX('Raw Data'!$Z$4:$Z$200,$P35))</f>
        <v/>
      </c>
      <c r="P35" t="str">
        <f ca="1">IFERROR(_xludf.AGGREGATE(15,6,ROW('Raw Data'!$A$4:$A$200)/('Raw Data'!$A$4:$A$200=$B$3),ROWS($A$1:A8)),"")</f>
        <v/>
      </c>
    </row>
    <row r="36" spans="1:16" x14ac:dyDescent="0.35">
      <c r="A36" t="str">
        <f ca="1">IF($P36="","",INDEX('Raw Data'!$I$4:$I$200,$P36))</f>
        <v/>
      </c>
      <c r="B36" t="str">
        <f ca="1">IF($P36="","",INDEX('Raw Data'!$D$4:$D$200,$P36))</f>
        <v/>
      </c>
      <c r="C36" t="str">
        <f ca="1">IF($P36="","",INDEX('Raw Data'!$E$4:$E$200,$P36))</f>
        <v/>
      </c>
      <c r="D36" t="str">
        <f ca="1">IF($P36="","",INDEX('Raw Data'!$F$4:$F$200,$P36))</f>
        <v/>
      </c>
      <c r="E36" t="str">
        <f ca="1">IF($P36="","",INDEX('Raw Data'!$G$4:$G$200,$P36))</f>
        <v/>
      </c>
      <c r="F36" t="str">
        <f ca="1">IF($P36="","",INDEX('Raw Data'!$H$4:$H$200,$P36))</f>
        <v/>
      </c>
      <c r="G36" t="str">
        <f ca="1">IF($P36="","",INDEX('Raw Data'!$J$4:$J$200,$P36))</f>
        <v/>
      </c>
      <c r="H36" t="str">
        <f ca="1">IF($P36="","",INDEX('Raw Data'!$K$4:$K$200,$P36))</f>
        <v/>
      </c>
      <c r="I36" t="str">
        <f ca="1">IF($P36="","",INDEX('Raw Data'!$L$4:$L$200,$P36))</f>
        <v/>
      </c>
      <c r="J36" t="str">
        <f ca="1">IF($P36="","",INDEX('Raw Data'!$R$4:$R$200,$P36))</f>
        <v/>
      </c>
      <c r="K36" t="str">
        <f ca="1">IF($P36="","",INDEX('Raw Data'!$S$4:$S$200,$P36))</f>
        <v/>
      </c>
      <c r="L36" t="str">
        <f ca="1">IF($P36="","",INDEX('Raw Data'!$U$4:$U$200,$P36))</f>
        <v/>
      </c>
      <c r="M36" t="str">
        <f ca="1">IF($P36="","",INDEX('Raw Data'!$X$4:$X$200,$P36))</f>
        <v/>
      </c>
      <c r="N36" t="str">
        <f ca="1">IF($P36="","",INDEX('Raw Data'!$Z$4:$Z$200,$P36))</f>
        <v/>
      </c>
      <c r="P36" t="str">
        <f ca="1">IFERROR(_xludf.AGGREGATE(15,6,ROW('Raw Data'!$A$4:$A$200)/('Raw Data'!$A$4:$A$200=$B$3),ROWS($A$1:A9)),"")</f>
        <v/>
      </c>
    </row>
    <row r="37" spans="1:16" x14ac:dyDescent="0.35">
      <c r="A37" t="str">
        <f ca="1">IF($P37="","",INDEX('Raw Data'!$I$4:$I$200,$P37))</f>
        <v/>
      </c>
      <c r="B37" t="str">
        <f ca="1">IF($P37="","",INDEX('Raw Data'!$D$4:$D$200,$P37))</f>
        <v/>
      </c>
      <c r="C37" t="str">
        <f ca="1">IF($P37="","",INDEX('Raw Data'!$E$4:$E$200,$P37))</f>
        <v/>
      </c>
      <c r="D37" t="str">
        <f ca="1">IF($P37="","",INDEX('Raw Data'!$F$4:$F$200,$P37))</f>
        <v/>
      </c>
      <c r="E37" t="str">
        <f ca="1">IF($P37="","",INDEX('Raw Data'!$G$4:$G$200,$P37))</f>
        <v/>
      </c>
      <c r="F37" t="str">
        <f ca="1">IF($P37="","",INDEX('Raw Data'!$H$4:$H$200,$P37))</f>
        <v/>
      </c>
      <c r="G37" t="str">
        <f ca="1">IF($P37="","",INDEX('Raw Data'!$J$4:$J$200,$P37))</f>
        <v/>
      </c>
      <c r="H37" t="str">
        <f ca="1">IF($P37="","",INDEX('Raw Data'!$K$4:$K$200,$P37))</f>
        <v/>
      </c>
      <c r="I37" t="str">
        <f ca="1">IF($P37="","",INDEX('Raw Data'!$L$4:$L$200,$P37))</f>
        <v/>
      </c>
      <c r="J37" t="str">
        <f ca="1">IF($P37="","",INDEX('Raw Data'!$R$4:$R$200,$P37))</f>
        <v/>
      </c>
      <c r="K37" t="str">
        <f ca="1">IF($P37="","",INDEX('Raw Data'!$S$4:$S$200,$P37))</f>
        <v/>
      </c>
      <c r="L37" t="str">
        <f ca="1">IF($P37="","",INDEX('Raw Data'!$U$4:$U$200,$P37))</f>
        <v/>
      </c>
      <c r="M37" t="str">
        <f ca="1">IF($P37="","",INDEX('Raw Data'!$X$4:$X$200,$P37))</f>
        <v/>
      </c>
      <c r="N37" t="str">
        <f ca="1">IF($P37="","",INDEX('Raw Data'!$Z$4:$Z$200,$P37))</f>
        <v/>
      </c>
      <c r="P37" t="str">
        <f ca="1">IFERROR(_xludf.AGGREGATE(15,6,ROW('Raw Data'!$A$4:$A$200)/('Raw Data'!$A$4:$A$200=$B$3),ROWS($A$1:A10)),"")</f>
        <v/>
      </c>
    </row>
    <row r="38" spans="1:16" x14ac:dyDescent="0.35">
      <c r="A38" t="str">
        <f ca="1">IF($P38="","",INDEX('Raw Data'!$I$4:$I$200,$P38))</f>
        <v/>
      </c>
      <c r="B38" t="str">
        <f ca="1">IF($P38="","",INDEX('Raw Data'!$D$4:$D$200,$P38))</f>
        <v/>
      </c>
      <c r="C38" t="str">
        <f ca="1">IF($P38="","",INDEX('Raw Data'!$E$4:$E$200,$P38))</f>
        <v/>
      </c>
      <c r="D38" t="str">
        <f ca="1">IF($P38="","",INDEX('Raw Data'!$F$4:$F$200,$P38))</f>
        <v/>
      </c>
      <c r="E38" t="str">
        <f ca="1">IF($P38="","",INDEX('Raw Data'!$G$4:$G$200,$P38))</f>
        <v/>
      </c>
      <c r="F38" t="str">
        <f ca="1">IF($P38="","",INDEX('Raw Data'!$H$4:$H$200,$P38))</f>
        <v/>
      </c>
      <c r="G38" t="str">
        <f ca="1">IF($P38="","",INDEX('Raw Data'!$J$4:$J$200,$P38))</f>
        <v/>
      </c>
      <c r="H38" t="str">
        <f ca="1">IF($P38="","",INDEX('Raw Data'!$K$4:$K$200,$P38))</f>
        <v/>
      </c>
      <c r="I38" t="str">
        <f ca="1">IF($P38="","",INDEX('Raw Data'!$L$4:$L$200,$P38))</f>
        <v/>
      </c>
      <c r="J38" t="str">
        <f ca="1">IF($P38="","",INDEX('Raw Data'!$R$4:$R$200,$P38))</f>
        <v/>
      </c>
      <c r="K38" t="str">
        <f ca="1">IF($P38="","",INDEX('Raw Data'!$S$4:$S$200,$P38))</f>
        <v/>
      </c>
      <c r="L38" t="str">
        <f ca="1">IF($P38="","",INDEX('Raw Data'!$U$4:$U$200,$P38))</f>
        <v/>
      </c>
      <c r="M38" t="str">
        <f ca="1">IF($P38="","",INDEX('Raw Data'!$X$4:$X$200,$P38))</f>
        <v/>
      </c>
      <c r="N38" t="str">
        <f ca="1">IF($P38="","",INDEX('Raw Data'!$Z$4:$Z$200,$P38))</f>
        <v/>
      </c>
      <c r="P38" t="str">
        <f ca="1">IFERROR(_xludf.AGGREGATE(15,6,ROW('Raw Data'!$A$4:$A$200)/('Raw Data'!$A$4:$A$200=$B$3),ROWS($A$1:A11)),"")</f>
        <v/>
      </c>
    </row>
    <row r="39" spans="1:16" x14ac:dyDescent="0.35">
      <c r="A39" t="str">
        <f ca="1">IF($P39="","",INDEX('Raw Data'!$I$4:$I$200,$P39))</f>
        <v/>
      </c>
      <c r="B39" t="str">
        <f ca="1">IF($P39="","",INDEX('Raw Data'!$D$4:$D$200,$P39))</f>
        <v/>
      </c>
      <c r="C39" t="str">
        <f ca="1">IF($P39="","",INDEX('Raw Data'!$E$4:$E$200,$P39))</f>
        <v/>
      </c>
      <c r="D39" t="str">
        <f ca="1">IF($P39="","",INDEX('Raw Data'!$F$4:$F$200,$P39))</f>
        <v/>
      </c>
      <c r="E39" t="str">
        <f ca="1">IF($P39="","",INDEX('Raw Data'!$G$4:$G$200,$P39))</f>
        <v/>
      </c>
      <c r="F39" t="str">
        <f ca="1">IF($P39="","",INDEX('Raw Data'!$H$4:$H$200,$P39))</f>
        <v/>
      </c>
      <c r="G39" t="str">
        <f ca="1">IF($P39="","",INDEX('Raw Data'!$J$4:$J$200,$P39))</f>
        <v/>
      </c>
      <c r="H39" t="str">
        <f ca="1">IF($P39="","",INDEX('Raw Data'!$K$4:$K$200,$P39))</f>
        <v/>
      </c>
      <c r="I39" t="str">
        <f ca="1">IF($P39="","",INDEX('Raw Data'!$L$4:$L$200,$P39))</f>
        <v/>
      </c>
      <c r="J39" t="str">
        <f ca="1">IF($P39="","",INDEX('Raw Data'!$R$4:$R$200,$P39))</f>
        <v/>
      </c>
      <c r="K39" t="str">
        <f ca="1">IF($P39="","",INDEX('Raw Data'!$S$4:$S$200,$P39))</f>
        <v/>
      </c>
      <c r="L39" t="str">
        <f ca="1">IF($P39="","",INDEX('Raw Data'!$U$4:$U$200,$P39))</f>
        <v/>
      </c>
      <c r="M39" t="str">
        <f ca="1">IF($P39="","",INDEX('Raw Data'!$X$4:$X$200,$P39))</f>
        <v/>
      </c>
      <c r="N39" t="str">
        <f ca="1">IF($P39="","",INDEX('Raw Data'!$Z$4:$Z$200,$P39))</f>
        <v/>
      </c>
      <c r="P39" t="str">
        <f ca="1">IFERROR(_xludf.AGGREGATE(15,6,ROW('Raw Data'!$A$4:$A$200)/('Raw Data'!$A$4:$A$200=$B$3),ROWS($A$1:A12)),"")</f>
        <v/>
      </c>
    </row>
    <row r="40" spans="1:16" x14ac:dyDescent="0.35">
      <c r="A40" t="str">
        <f ca="1">IF($P40="","",INDEX('Raw Data'!$I$4:$I$200,$P40))</f>
        <v/>
      </c>
      <c r="B40" t="str">
        <f ca="1">IF($P40="","",INDEX('Raw Data'!$D$4:$D$200,$P40))</f>
        <v/>
      </c>
      <c r="C40" t="str">
        <f ca="1">IF($P40="","",INDEX('Raw Data'!$E$4:$E$200,$P40))</f>
        <v/>
      </c>
      <c r="D40" t="str">
        <f ca="1">IF($P40="","",INDEX('Raw Data'!$F$4:$F$200,$P40))</f>
        <v/>
      </c>
      <c r="E40" t="str">
        <f ca="1">IF($P40="","",INDEX('Raw Data'!$G$4:$G$200,$P40))</f>
        <v/>
      </c>
      <c r="F40" t="str">
        <f ca="1">IF($P40="","",INDEX('Raw Data'!$H$4:$H$200,$P40))</f>
        <v/>
      </c>
      <c r="G40" t="str">
        <f ca="1">IF($P40="","",INDEX('Raw Data'!$J$4:$J$200,$P40))</f>
        <v/>
      </c>
      <c r="H40" t="str">
        <f ca="1">IF($P40="","",INDEX('Raw Data'!$K$4:$K$200,$P40))</f>
        <v/>
      </c>
      <c r="I40" t="str">
        <f ca="1">IF($P40="","",INDEX('Raw Data'!$L$4:$L$200,$P40))</f>
        <v/>
      </c>
      <c r="J40" t="str">
        <f ca="1">IF($P40="","",INDEX('Raw Data'!$R$4:$R$200,$P40))</f>
        <v/>
      </c>
      <c r="K40" t="str">
        <f ca="1">IF($P40="","",INDEX('Raw Data'!$S$4:$S$200,$P40))</f>
        <v/>
      </c>
      <c r="L40" t="str">
        <f ca="1">IF($P40="","",INDEX('Raw Data'!$U$4:$U$200,$P40))</f>
        <v/>
      </c>
      <c r="M40" t="str">
        <f ca="1">IF($P40="","",INDEX('Raw Data'!$X$4:$X$200,$P40))</f>
        <v/>
      </c>
      <c r="N40" t="str">
        <f ca="1">IF($P40="","",INDEX('Raw Data'!$Z$4:$Z$200,$P40))</f>
        <v/>
      </c>
      <c r="P40" t="str">
        <f ca="1">IFERROR(_xludf.AGGREGATE(15,6,ROW('Raw Data'!$A$4:$A$200)/('Raw Data'!$A$4:$A$200=$B$3),ROWS($A$1:A13)),"")</f>
        <v/>
      </c>
    </row>
    <row r="41" spans="1:16" x14ac:dyDescent="0.35">
      <c r="A41" t="str">
        <f ca="1">IF($P41="","",INDEX('Raw Data'!$I$4:$I$200,$P41))</f>
        <v/>
      </c>
      <c r="B41" t="str">
        <f ca="1">IF($P41="","",INDEX('Raw Data'!$D$4:$D$200,$P41))</f>
        <v/>
      </c>
      <c r="C41" t="str">
        <f ca="1">IF($P41="","",INDEX('Raw Data'!$E$4:$E$200,$P41))</f>
        <v/>
      </c>
      <c r="D41" t="str">
        <f ca="1">IF($P41="","",INDEX('Raw Data'!$F$4:$F$200,$P41))</f>
        <v/>
      </c>
      <c r="E41" t="str">
        <f ca="1">IF($P41="","",INDEX('Raw Data'!$G$4:$G$200,$P41))</f>
        <v/>
      </c>
      <c r="F41" t="str">
        <f ca="1">IF($P41="","",INDEX('Raw Data'!$H$4:$H$200,$P41))</f>
        <v/>
      </c>
      <c r="G41" t="str">
        <f ca="1">IF($P41="","",INDEX('Raw Data'!$J$4:$J$200,$P41))</f>
        <v/>
      </c>
      <c r="H41" t="str">
        <f ca="1">IF($P41="","",INDEX('Raw Data'!$K$4:$K$200,$P41))</f>
        <v/>
      </c>
      <c r="I41" t="str">
        <f ca="1">IF($P41="","",INDEX('Raw Data'!$L$4:$L$200,$P41))</f>
        <v/>
      </c>
      <c r="J41" t="str">
        <f ca="1">IF($P41="","",INDEX('Raw Data'!$R$4:$R$200,$P41))</f>
        <v/>
      </c>
      <c r="K41" t="str">
        <f ca="1">IF($P41="","",INDEX('Raw Data'!$S$4:$S$200,$P41))</f>
        <v/>
      </c>
      <c r="L41" t="str">
        <f ca="1">IF($P41="","",INDEX('Raw Data'!$U$4:$U$200,$P41))</f>
        <v/>
      </c>
      <c r="M41" t="str">
        <f ca="1">IF($P41="","",INDEX('Raw Data'!$X$4:$X$200,$P41))</f>
        <v/>
      </c>
      <c r="N41" t="str">
        <f ca="1">IF($P41="","",INDEX('Raw Data'!$Z$4:$Z$200,$P41))</f>
        <v/>
      </c>
      <c r="P41" t="str">
        <f ca="1">IFERROR(_xludf.AGGREGATE(15,6,ROW('Raw Data'!$A$4:$A$200)/('Raw Data'!$A$4:$A$200=$B$3),ROWS($A$1:A14)),"")</f>
        <v/>
      </c>
    </row>
    <row r="42" spans="1:16" x14ac:dyDescent="0.35">
      <c r="A42" t="str">
        <f ca="1">IF($P42="","",INDEX('Raw Data'!$I$4:$I$200,$P42))</f>
        <v/>
      </c>
      <c r="B42" t="str">
        <f ca="1">IF($P42="","",INDEX('Raw Data'!$D$4:$D$200,$P42))</f>
        <v/>
      </c>
      <c r="C42" t="str">
        <f ca="1">IF($P42="","",INDEX('Raw Data'!$E$4:$E$200,$P42))</f>
        <v/>
      </c>
      <c r="D42" t="str">
        <f ca="1">IF($P42="","",INDEX('Raw Data'!$F$4:$F$200,$P42))</f>
        <v/>
      </c>
      <c r="E42" t="str">
        <f ca="1">IF($P42="","",INDEX('Raw Data'!$G$4:$G$200,$P42))</f>
        <v/>
      </c>
      <c r="F42" t="str">
        <f ca="1">IF($P42="","",INDEX('Raw Data'!$H$4:$H$200,$P42))</f>
        <v/>
      </c>
      <c r="G42" t="str">
        <f ca="1">IF($P42="","",INDEX('Raw Data'!$J$4:$J$200,$P42))</f>
        <v/>
      </c>
      <c r="H42" t="str">
        <f ca="1">IF($P42="","",INDEX('Raw Data'!$K$4:$K$200,$P42))</f>
        <v/>
      </c>
      <c r="I42" t="str">
        <f ca="1">IF($P42="","",INDEX('Raw Data'!$L$4:$L$200,$P42))</f>
        <v/>
      </c>
      <c r="J42" t="str">
        <f ca="1">IF($P42="","",INDEX('Raw Data'!$R$4:$R$200,$P42))</f>
        <v/>
      </c>
      <c r="K42" t="str">
        <f ca="1">IF($P42="","",INDEX('Raw Data'!$S$4:$S$200,$P42))</f>
        <v/>
      </c>
      <c r="L42" t="str">
        <f ca="1">IF($P42="","",INDEX('Raw Data'!$U$4:$U$200,$P42))</f>
        <v/>
      </c>
      <c r="M42" t="str">
        <f ca="1">IF($P42="","",INDEX('Raw Data'!$X$4:$X$200,$P42))</f>
        <v/>
      </c>
      <c r="N42" t="str">
        <f ca="1">IF($P42="","",INDEX('Raw Data'!$Z$4:$Z$200,$P42))</f>
        <v/>
      </c>
      <c r="P42" t="str">
        <f ca="1">IFERROR(_xludf.AGGREGATE(15,6,ROW('Raw Data'!$A$4:$A$200)/('Raw Data'!$A$4:$A$200=$B$3),ROWS($A$1:A15)),"")</f>
        <v/>
      </c>
    </row>
  </sheetData>
  <sheetProtection sheet="1" objects="1" scenarios="1" selectLockedCells="1" selectUnlockedCells="1"/>
  <mergeCells count="1">
    <mergeCell ref="A1:J1"/>
  </mergeCells>
  <conditionalFormatting sqref="I11">
    <cfRule type="expression" dxfId="5" priority="1">
      <formula>$I$11="On Track"</formula>
    </cfRule>
    <cfRule type="expression" dxfId="4" priority="2">
      <formula>$I$11="At Risk"</formula>
    </cfRule>
    <cfRule type="expression" dxfId="3" priority="3">
      <formula>$I$11="Critical"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0"/>
  <sheetViews>
    <sheetView showGridLines="0" workbookViewId="0">
      <selection activeCell="S11" sqref="S11"/>
    </sheetView>
  </sheetViews>
  <sheetFormatPr defaultRowHeight="14.5" x14ac:dyDescent="0.35"/>
  <cols>
    <col min="1" max="1" width="18" customWidth="1"/>
    <col min="2" max="7" width="12" customWidth="1"/>
    <col min="8" max="8" width="14" customWidth="1"/>
    <col min="9" max="9" width="12" customWidth="1"/>
    <col min="10" max="10" width="14" customWidth="1"/>
    <col min="11" max="11" width="16" customWidth="1"/>
    <col min="12" max="12" width="14" customWidth="1"/>
    <col min="13" max="13" width="12" customWidth="1"/>
    <col min="14" max="14" width="28" customWidth="1"/>
    <col min="15" max="15" width="3" customWidth="1"/>
    <col min="16" max="16" width="12" hidden="1" customWidth="1"/>
  </cols>
  <sheetData>
    <row r="1" spans="1:10" ht="18.5" x14ac:dyDescent="0.35">
      <c r="A1" s="26" t="s">
        <v>131</v>
      </c>
      <c r="B1" s="27"/>
      <c r="C1" s="27"/>
      <c r="D1" s="27"/>
      <c r="E1" s="27"/>
      <c r="F1" s="27"/>
      <c r="G1" s="27"/>
      <c r="H1" s="27"/>
      <c r="I1" s="27"/>
      <c r="J1" s="27"/>
    </row>
    <row r="3" spans="1:10" x14ac:dyDescent="0.35">
      <c r="A3" s="2" t="s">
        <v>32</v>
      </c>
      <c r="B3" s="3" t="s">
        <v>56</v>
      </c>
    </row>
    <row r="5" spans="1:10" ht="15.5" x14ac:dyDescent="0.35">
      <c r="A5" s="4" t="s">
        <v>114</v>
      </c>
      <c r="B5" s="5">
        <f>COUNTIFS('Raw Data'!$A$4:$A$200,$B$3)</f>
        <v>8</v>
      </c>
      <c r="D5" s="4" t="s">
        <v>115</v>
      </c>
      <c r="E5" s="5">
        <f>COUNTIFS('Raw Data'!$A$4:$A$200,$B$3,'Raw Data'!$K$4:$K$200,"SAE")</f>
        <v>3</v>
      </c>
      <c r="G5" s="4" t="s">
        <v>116</v>
      </c>
      <c r="H5" s="5">
        <f>COUNTIFS('Raw Data'!$A$4:$A$200,$B$3,'Raw Data'!$S$4:$S$200,"Open")</f>
        <v>3</v>
      </c>
    </row>
    <row r="8" spans="1:10" ht="15.5" x14ac:dyDescent="0.35">
      <c r="A8" s="4" t="s">
        <v>117</v>
      </c>
      <c r="B8" s="5">
        <f>COUNTIFS('Raw Data'!$A$4:$A$200,$B$3,'Raw Data'!$X$4:$X$200,"Yes")</f>
        <v>2</v>
      </c>
      <c r="D8" s="4" t="s">
        <v>118</v>
      </c>
      <c r="E8" s="5">
        <f>COUNTIFS('Raw Data'!$A$4:$A$200,$B$3,'Raw Data'!$R$4:$R$200,"Yes")</f>
        <v>2</v>
      </c>
      <c r="G8" s="4" t="s">
        <v>119</v>
      </c>
      <c r="H8" s="5">
        <f>COUNTIFS('Raw Data'!$A$4:$A$200,$B$3,'Raw Data'!$N$4:$N$200,"Yes")</f>
        <v>1</v>
      </c>
    </row>
    <row r="11" spans="1:10" ht="15.5" x14ac:dyDescent="0.35">
      <c r="A11" s="4" t="s">
        <v>120</v>
      </c>
      <c r="B11" s="5">
        <f>COUNTIFS('Raw Data'!$A$4:$A$200,$B$3,'Raw Data'!$V$4:$V$200,"No")</f>
        <v>2</v>
      </c>
      <c r="D11" s="4" t="s">
        <v>121</v>
      </c>
      <c r="E11" s="5">
        <f>COUNTIFS('Raw Data'!$A$4:$A$200,$B$3,'Raw Data'!$Y$4:$Y$200,"Yes")</f>
        <v>2</v>
      </c>
      <c r="H11" s="6" t="s">
        <v>122</v>
      </c>
      <c r="I11" t="str">
        <f>IF(OR(B8&gt;=2,E8&gt;=2,H8&gt;=1),"Critical",IF(OR(H5&gt;=2,B11&gt;=2,E11&gt;=1),"At Risk","On Track"))</f>
        <v>Critical</v>
      </c>
    </row>
    <row r="15" spans="1:10" x14ac:dyDescent="0.35">
      <c r="A15" s="7" t="s">
        <v>123</v>
      </c>
    </row>
    <row r="16" spans="1:10" x14ac:dyDescent="0.35">
      <c r="A16" s="12" t="s">
        <v>124</v>
      </c>
      <c r="B16" s="12" t="s">
        <v>114</v>
      </c>
      <c r="C16" s="12" t="s">
        <v>125</v>
      </c>
      <c r="D16" s="12" t="s">
        <v>11</v>
      </c>
      <c r="E16" s="12" t="s">
        <v>117</v>
      </c>
      <c r="F16" s="12" t="s">
        <v>118</v>
      </c>
      <c r="G16" s="12" t="s">
        <v>119</v>
      </c>
    </row>
    <row r="17" spans="1:16" x14ac:dyDescent="0.35">
      <c r="A17" s="11" t="s">
        <v>9</v>
      </c>
      <c r="B17" s="11">
        <f>COUNTIFS('Raw Data'!$A$4:$A$200,$B$3,'Raw Data'!$D$4:$D$200,$A17)</f>
        <v>4</v>
      </c>
      <c r="C17" s="11">
        <f>COUNTIFS('Raw Data'!$A$4:$A$200,$B$3,'Raw Data'!$D$4:$D$200,$A17,'Raw Data'!$K$4:$K$200,"SAE")</f>
        <v>1</v>
      </c>
      <c r="D17" s="11">
        <f>COUNTIFS('Raw Data'!$A$4:$A$200,$B$3,'Raw Data'!$D$4:$D$200,$A17,'Raw Data'!$S$4:$S$200,"Open")</f>
        <v>2</v>
      </c>
      <c r="E17" s="11">
        <f>COUNTIFS('Raw Data'!$A$4:$A$200,$B$3,'Raw Data'!$D$4:$D$200,$A17,'Raw Data'!$X$4:$X$200,"Yes")</f>
        <v>1</v>
      </c>
      <c r="F17" s="11">
        <f>COUNTIFS('Raw Data'!$A$4:$A$200,$B$3,'Raw Data'!$D$4:$D$200,$A17,'Raw Data'!$R$4:$R$200,"Yes")</f>
        <v>1</v>
      </c>
      <c r="G17" s="11">
        <f>COUNTIFS('Raw Data'!$A$4:$A$200,$B$3,'Raw Data'!$D$4:$D$200,$A17,'Raw Data'!$N$4:$N$200,"Yes")</f>
        <v>0</v>
      </c>
    </row>
    <row r="18" spans="1:16" x14ac:dyDescent="0.35">
      <c r="A18" s="11" t="s">
        <v>15</v>
      </c>
      <c r="B18" s="11">
        <f>COUNTIFS('Raw Data'!$A$4:$A$200,$B$3,'Raw Data'!$D$4:$D$200,$A18)</f>
        <v>2</v>
      </c>
      <c r="C18" s="11">
        <f>COUNTIFS('Raw Data'!$A$4:$A$200,$B$3,'Raw Data'!$D$4:$D$200,$A18,'Raw Data'!$K$4:$K$200,"SAE")</f>
        <v>1</v>
      </c>
      <c r="D18" s="11">
        <f>COUNTIFS('Raw Data'!$A$4:$A$200,$B$3,'Raw Data'!$D$4:$D$200,$A18,'Raw Data'!$S$4:$S$200,"Open")</f>
        <v>0</v>
      </c>
      <c r="E18" s="11">
        <f>COUNTIFS('Raw Data'!$A$4:$A$200,$B$3,'Raw Data'!$D$4:$D$200,$A18,'Raw Data'!$X$4:$X$200,"Yes")</f>
        <v>1</v>
      </c>
      <c r="F18" s="11">
        <f>COUNTIFS('Raw Data'!$A$4:$A$200,$B$3,'Raw Data'!$D$4:$D$200,$A18,'Raw Data'!$R$4:$R$200,"Yes")</f>
        <v>0</v>
      </c>
      <c r="G18" s="11">
        <f>COUNTIFS('Raw Data'!$A$4:$A$200,$B$3,'Raw Data'!$D$4:$D$200,$A18,'Raw Data'!$N$4:$N$200,"Yes")</f>
        <v>0</v>
      </c>
    </row>
    <row r="19" spans="1:16" x14ac:dyDescent="0.35">
      <c r="A19" s="11" t="s">
        <v>21</v>
      </c>
      <c r="B19" s="11">
        <f>COUNTIFS('Raw Data'!$A$4:$A$200,$B$3,'Raw Data'!$D$4:$D$200,$A19)</f>
        <v>2</v>
      </c>
      <c r="C19" s="11">
        <f>COUNTIFS('Raw Data'!$A$4:$A$200,$B$3,'Raw Data'!$D$4:$D$200,$A19,'Raw Data'!$K$4:$K$200,"SAE")</f>
        <v>1</v>
      </c>
      <c r="D19" s="11">
        <f>COUNTIFS('Raw Data'!$A$4:$A$200,$B$3,'Raw Data'!$D$4:$D$200,$A19,'Raw Data'!$S$4:$S$200,"Open")</f>
        <v>1</v>
      </c>
      <c r="E19" s="11">
        <f>COUNTIFS('Raw Data'!$A$4:$A$200,$B$3,'Raw Data'!$D$4:$D$200,$A19,'Raw Data'!$X$4:$X$200,"Yes")</f>
        <v>0</v>
      </c>
      <c r="F19" s="11">
        <f>COUNTIFS('Raw Data'!$A$4:$A$200,$B$3,'Raw Data'!$D$4:$D$200,$A19,'Raw Data'!$R$4:$R$200,"Yes")</f>
        <v>1</v>
      </c>
      <c r="G19" s="11">
        <f>COUNTIFS('Raw Data'!$A$4:$A$200,$B$3,'Raw Data'!$D$4:$D$200,$A19,'Raw Data'!$N$4:$N$200,"Yes")</f>
        <v>1</v>
      </c>
    </row>
    <row r="20" spans="1:16" x14ac:dyDescent="0.35">
      <c r="A20" s="15" t="s">
        <v>126</v>
      </c>
      <c r="B20" s="11">
        <f t="shared" ref="B20:G20" si="0">SUM(B17:B19)</f>
        <v>8</v>
      </c>
      <c r="C20" s="11">
        <f t="shared" si="0"/>
        <v>3</v>
      </c>
      <c r="D20" s="11">
        <f t="shared" si="0"/>
        <v>3</v>
      </c>
      <c r="E20" s="11">
        <f t="shared" si="0"/>
        <v>2</v>
      </c>
      <c r="F20" s="11">
        <f t="shared" si="0"/>
        <v>2</v>
      </c>
      <c r="G20" s="11">
        <f t="shared" si="0"/>
        <v>1</v>
      </c>
    </row>
    <row r="24" spans="1:16" x14ac:dyDescent="0.35">
      <c r="A24" s="7" t="s">
        <v>127</v>
      </c>
    </row>
    <row r="25" spans="1:16" x14ac:dyDescent="0.35">
      <c r="A25" s="12" t="s">
        <v>40</v>
      </c>
      <c r="B25" s="12" t="s">
        <v>35</v>
      </c>
      <c r="C25" s="12" t="s">
        <v>36</v>
      </c>
      <c r="D25" s="12" t="s">
        <v>37</v>
      </c>
      <c r="E25" s="12" t="s">
        <v>38</v>
      </c>
      <c r="F25" s="12" t="s">
        <v>39</v>
      </c>
      <c r="G25" s="12" t="s">
        <v>41</v>
      </c>
      <c r="H25" s="12" t="s">
        <v>128</v>
      </c>
      <c r="I25" s="12" t="s">
        <v>4</v>
      </c>
      <c r="J25" s="12" t="s">
        <v>47</v>
      </c>
      <c r="K25" s="12" t="s">
        <v>5</v>
      </c>
      <c r="L25" s="12" t="s">
        <v>50</v>
      </c>
      <c r="M25" s="12" t="s">
        <v>129</v>
      </c>
      <c r="N25" s="12" t="s">
        <v>55</v>
      </c>
    </row>
    <row r="26" spans="1:16" x14ac:dyDescent="0.35">
      <c r="A26" s="13" t="str">
        <f ca="1">IF($P26="","",INDEX('Raw Data'!$I$4:$I$200,$P26))</f>
        <v/>
      </c>
      <c r="B26" s="13" t="str">
        <f ca="1">IF($P26="","",INDEX('Raw Data'!$D$4:$D$200,$P26))</f>
        <v/>
      </c>
      <c r="C26" s="13" t="str">
        <f ca="1">IF($P26="","",INDEX('Raw Data'!$E$4:$E$200,$P26))</f>
        <v/>
      </c>
      <c r="D26" s="13" t="str">
        <f ca="1">IF($P26="","",INDEX('Raw Data'!$F$4:$F$200,$P26))</f>
        <v/>
      </c>
      <c r="E26" s="13" t="str">
        <f ca="1">IF($P26="","",INDEX('Raw Data'!$G$4:$G$200,$P26))</f>
        <v/>
      </c>
      <c r="F26" s="13" t="str">
        <f ca="1">IF($P26="","",INDEX('Raw Data'!$H$4:$H$200,$P26))</f>
        <v/>
      </c>
      <c r="G26" s="13" t="str">
        <f ca="1">IF($P26="","",INDEX('Raw Data'!$J$4:$J$200,$P26))</f>
        <v/>
      </c>
      <c r="H26" s="13" t="str">
        <f ca="1">IF($P26="","",INDEX('Raw Data'!$K$4:$K$200,$P26))</f>
        <v/>
      </c>
      <c r="I26" s="13" t="str">
        <f ca="1">IF($P26="","",INDEX('Raw Data'!$L$4:$L$200,$P26))</f>
        <v/>
      </c>
      <c r="J26" s="13" t="str">
        <f ca="1">IF($P26="","",INDEX('Raw Data'!$R$4:$R$200,$P26))</f>
        <v/>
      </c>
      <c r="K26" s="13" t="str">
        <f ca="1">IF($P26="","",INDEX('Raw Data'!$S$4:$S$200,$P26))</f>
        <v/>
      </c>
      <c r="L26" s="13" t="str">
        <f ca="1">IF($P26="","",INDEX('Raw Data'!$U$4:$U$200,$P26))</f>
        <v/>
      </c>
      <c r="M26" s="13" t="str">
        <f ca="1">IF($P26="","",INDEX('Raw Data'!$X$4:$X$200,$P26))</f>
        <v/>
      </c>
      <c r="N26" s="13" t="str">
        <f ca="1">IF($P26="","",INDEX('Raw Data'!$Z$4:$Z$200,$P26))</f>
        <v/>
      </c>
      <c r="P26" t="str">
        <f ca="1">IFERROR(_xludf.AGGREGATE(15,6,ROW('Raw Data'!$A$4:$A$200)/('Raw Data'!$A$4:$A$200=$B$3),ROWS($A$1:A1)),"")</f>
        <v/>
      </c>
    </row>
    <row r="27" spans="1:16" x14ac:dyDescent="0.35">
      <c r="A27" s="13" t="str">
        <f ca="1">IF($P27="","",INDEX('Raw Data'!$I$4:$I$200,$P27))</f>
        <v/>
      </c>
      <c r="B27" s="13" t="str">
        <f ca="1">IF($P27="","",INDEX('Raw Data'!$D$4:$D$200,$P27))</f>
        <v/>
      </c>
      <c r="C27" s="13" t="str">
        <f ca="1">IF($P27="","",INDEX('Raw Data'!$E$4:$E$200,$P27))</f>
        <v/>
      </c>
      <c r="D27" s="13" t="str">
        <f ca="1">IF($P27="","",INDEX('Raw Data'!$F$4:$F$200,$P27))</f>
        <v/>
      </c>
      <c r="E27" s="13" t="str">
        <f ca="1">IF($P27="","",INDEX('Raw Data'!$G$4:$G$200,$P27))</f>
        <v/>
      </c>
      <c r="F27" s="13" t="str">
        <f ca="1">IF($P27="","",INDEX('Raw Data'!$H$4:$H$200,$P27))</f>
        <v/>
      </c>
      <c r="G27" s="13" t="str">
        <f ca="1">IF($P27="","",INDEX('Raw Data'!$J$4:$J$200,$P27))</f>
        <v/>
      </c>
      <c r="H27" s="13" t="str">
        <f ca="1">IF($P27="","",INDEX('Raw Data'!$K$4:$K$200,$P27))</f>
        <v/>
      </c>
      <c r="I27" s="13" t="str">
        <f ca="1">IF($P27="","",INDEX('Raw Data'!$L$4:$L$200,$P27))</f>
        <v/>
      </c>
      <c r="J27" s="13" t="str">
        <f ca="1">IF($P27="","",INDEX('Raw Data'!$R$4:$R$200,$P27))</f>
        <v/>
      </c>
      <c r="K27" s="13" t="str">
        <f ca="1">IF($P27="","",INDEX('Raw Data'!$S$4:$S$200,$P27))</f>
        <v/>
      </c>
      <c r="L27" s="13" t="str">
        <f ca="1">IF($P27="","",INDEX('Raw Data'!$U$4:$U$200,$P27))</f>
        <v/>
      </c>
      <c r="M27" s="13" t="str">
        <f ca="1">IF($P27="","",INDEX('Raw Data'!$X$4:$X$200,$P27))</f>
        <v/>
      </c>
      <c r="N27" s="13" t="str">
        <f ca="1">IF($P27="","",INDEX('Raw Data'!$Z$4:$Z$200,$P27))</f>
        <v/>
      </c>
      <c r="P27" t="str">
        <f ca="1">IFERROR(_xludf.AGGREGATE(15,6,ROW('Raw Data'!$A$4:$A$200)/('Raw Data'!$A$4:$A$200=$B$3),ROWS($A$1:A2)),"")</f>
        <v/>
      </c>
    </row>
    <row r="28" spans="1:16" x14ac:dyDescent="0.35">
      <c r="A28" s="13" t="str">
        <f ca="1">IF($P28="","",INDEX('Raw Data'!$I$4:$I$200,$P28))</f>
        <v/>
      </c>
      <c r="B28" s="13" t="str">
        <f ca="1">IF($P28="","",INDEX('Raw Data'!$D$4:$D$200,$P28))</f>
        <v/>
      </c>
      <c r="C28" s="13" t="str">
        <f ca="1">IF($P28="","",INDEX('Raw Data'!$E$4:$E$200,$P28))</f>
        <v/>
      </c>
      <c r="D28" s="13" t="str">
        <f ca="1">IF($P28="","",INDEX('Raw Data'!$F$4:$F$200,$P28))</f>
        <v/>
      </c>
      <c r="E28" s="13" t="str">
        <f ca="1">IF($P28="","",INDEX('Raw Data'!$G$4:$G$200,$P28))</f>
        <v/>
      </c>
      <c r="F28" s="13" t="str">
        <f ca="1">IF($P28="","",INDEX('Raw Data'!$H$4:$H$200,$P28))</f>
        <v/>
      </c>
      <c r="G28" s="13" t="str">
        <f ca="1">IF($P28="","",INDEX('Raw Data'!$J$4:$J$200,$P28))</f>
        <v/>
      </c>
      <c r="H28" s="13" t="str">
        <f ca="1">IF($P28="","",INDEX('Raw Data'!$K$4:$K$200,$P28))</f>
        <v/>
      </c>
      <c r="I28" s="13" t="str">
        <f ca="1">IF($P28="","",INDEX('Raw Data'!$L$4:$L$200,$P28))</f>
        <v/>
      </c>
      <c r="J28" s="13" t="str">
        <f ca="1">IF($P28="","",INDEX('Raw Data'!$R$4:$R$200,$P28))</f>
        <v/>
      </c>
      <c r="K28" s="13" t="str">
        <f ca="1">IF($P28="","",INDEX('Raw Data'!$S$4:$S$200,$P28))</f>
        <v/>
      </c>
      <c r="L28" s="13" t="str">
        <f ca="1">IF($P28="","",INDEX('Raw Data'!$U$4:$U$200,$P28))</f>
        <v/>
      </c>
      <c r="M28" s="13" t="str">
        <f ca="1">IF($P28="","",INDEX('Raw Data'!$X$4:$X$200,$P28))</f>
        <v/>
      </c>
      <c r="N28" s="13" t="str">
        <f ca="1">IF($P28="","",INDEX('Raw Data'!$Z$4:$Z$200,$P28))</f>
        <v/>
      </c>
      <c r="P28" t="str">
        <f ca="1">IFERROR(_xludf.AGGREGATE(15,6,ROW('Raw Data'!$A$4:$A$200)/('Raw Data'!$A$4:$A$200=$B$3),ROWS($A$1:A3)),"")</f>
        <v/>
      </c>
    </row>
    <row r="29" spans="1:16" x14ac:dyDescent="0.35">
      <c r="A29" s="13" t="str">
        <f ca="1">IF($P29="","",INDEX('Raw Data'!$I$4:$I$200,$P29))</f>
        <v/>
      </c>
      <c r="B29" s="13" t="str">
        <f ca="1">IF($P29="","",INDEX('Raw Data'!$D$4:$D$200,$P29))</f>
        <v/>
      </c>
      <c r="C29" s="13" t="str">
        <f ca="1">IF($P29="","",INDEX('Raw Data'!$E$4:$E$200,$P29))</f>
        <v/>
      </c>
      <c r="D29" s="13" t="str">
        <f ca="1">IF($P29="","",INDEX('Raw Data'!$F$4:$F$200,$P29))</f>
        <v/>
      </c>
      <c r="E29" s="13" t="str">
        <f ca="1">IF($P29="","",INDEX('Raw Data'!$G$4:$G$200,$P29))</f>
        <v/>
      </c>
      <c r="F29" s="13" t="str">
        <f ca="1">IF($P29="","",INDEX('Raw Data'!$H$4:$H$200,$P29))</f>
        <v/>
      </c>
      <c r="G29" s="13" t="str">
        <f ca="1">IF($P29="","",INDEX('Raw Data'!$J$4:$J$200,$P29))</f>
        <v/>
      </c>
      <c r="H29" s="13" t="str">
        <f ca="1">IF($P29="","",INDEX('Raw Data'!$K$4:$K$200,$P29))</f>
        <v/>
      </c>
      <c r="I29" s="13" t="str">
        <f ca="1">IF($P29="","",INDEX('Raw Data'!$L$4:$L$200,$P29))</f>
        <v/>
      </c>
      <c r="J29" s="13" t="str">
        <f ca="1">IF($P29="","",INDEX('Raw Data'!$R$4:$R$200,$P29))</f>
        <v/>
      </c>
      <c r="K29" s="13" t="str">
        <f ca="1">IF($P29="","",INDEX('Raw Data'!$S$4:$S$200,$P29))</f>
        <v/>
      </c>
      <c r="L29" s="13" t="str">
        <f ca="1">IF($P29="","",INDEX('Raw Data'!$U$4:$U$200,$P29))</f>
        <v/>
      </c>
      <c r="M29" s="13" t="str">
        <f ca="1">IF($P29="","",INDEX('Raw Data'!$X$4:$X$200,$P29))</f>
        <v/>
      </c>
      <c r="N29" s="13" t="str">
        <f ca="1">IF($P29="","",INDEX('Raw Data'!$Z$4:$Z$200,$P29))</f>
        <v/>
      </c>
      <c r="P29" t="str">
        <f ca="1">IFERROR(_xludf.AGGREGATE(15,6,ROW('Raw Data'!$A$4:$A$200)/('Raw Data'!$A$4:$A$200=$B$3),ROWS($A$1:A4)),"")</f>
        <v/>
      </c>
    </row>
    <row r="30" spans="1:16" x14ac:dyDescent="0.35">
      <c r="A30" s="13" t="str">
        <f ca="1">IF($P30="","",INDEX('Raw Data'!$I$4:$I$200,$P30))</f>
        <v/>
      </c>
      <c r="B30" s="13" t="str">
        <f ca="1">IF($P30="","",INDEX('Raw Data'!$D$4:$D$200,$P30))</f>
        <v/>
      </c>
      <c r="C30" s="13" t="str">
        <f ca="1">IF($P30="","",INDEX('Raw Data'!$E$4:$E$200,$P30))</f>
        <v/>
      </c>
      <c r="D30" s="13" t="str">
        <f ca="1">IF($P30="","",INDEX('Raw Data'!$F$4:$F$200,$P30))</f>
        <v/>
      </c>
      <c r="E30" s="13" t="str">
        <f ca="1">IF($P30="","",INDEX('Raw Data'!$G$4:$G$200,$P30))</f>
        <v/>
      </c>
      <c r="F30" s="13" t="str">
        <f ca="1">IF($P30="","",INDEX('Raw Data'!$H$4:$H$200,$P30))</f>
        <v/>
      </c>
      <c r="G30" s="13" t="str">
        <f ca="1">IF($P30="","",INDEX('Raw Data'!$J$4:$J$200,$P30))</f>
        <v/>
      </c>
      <c r="H30" s="13" t="str">
        <f ca="1">IF($P30="","",INDEX('Raw Data'!$K$4:$K$200,$P30))</f>
        <v/>
      </c>
      <c r="I30" s="13" t="str">
        <f ca="1">IF($P30="","",INDEX('Raw Data'!$L$4:$L$200,$P30))</f>
        <v/>
      </c>
      <c r="J30" s="13" t="str">
        <f ca="1">IF($P30="","",INDEX('Raw Data'!$R$4:$R$200,$P30))</f>
        <v/>
      </c>
      <c r="K30" s="13" t="str">
        <f ca="1">IF($P30="","",INDEX('Raw Data'!$S$4:$S$200,$P30))</f>
        <v/>
      </c>
      <c r="L30" s="13" t="str">
        <f ca="1">IF($P30="","",INDEX('Raw Data'!$U$4:$U$200,$P30))</f>
        <v/>
      </c>
      <c r="M30" s="13" t="str">
        <f ca="1">IF($P30="","",INDEX('Raw Data'!$X$4:$X$200,$P30))</f>
        <v/>
      </c>
      <c r="N30" s="13" t="str">
        <f ca="1">IF($P30="","",INDEX('Raw Data'!$Z$4:$Z$200,$P30))</f>
        <v/>
      </c>
      <c r="P30" t="str">
        <f ca="1">IFERROR(_xludf.AGGREGATE(15,6,ROW('Raw Data'!$A$4:$A$200)/('Raw Data'!$A$4:$A$200=$B$3),ROWS($A$1:A5)),"")</f>
        <v/>
      </c>
    </row>
    <row r="31" spans="1:16" x14ac:dyDescent="0.35">
      <c r="A31" t="str">
        <f ca="1">IF($P31="","",INDEX('Raw Data'!$I$4:$I$200,$P31))</f>
        <v/>
      </c>
      <c r="B31" t="str">
        <f ca="1">IF($P31="","",INDEX('Raw Data'!$D$4:$D$200,$P31))</f>
        <v/>
      </c>
      <c r="C31" t="str">
        <f ca="1">IF($P31="","",INDEX('Raw Data'!$E$4:$E$200,$P31))</f>
        <v/>
      </c>
      <c r="D31" t="str">
        <f ca="1">IF($P31="","",INDEX('Raw Data'!$F$4:$F$200,$P31))</f>
        <v/>
      </c>
      <c r="E31" t="str">
        <f ca="1">IF($P31="","",INDEX('Raw Data'!$G$4:$G$200,$P31))</f>
        <v/>
      </c>
      <c r="F31" t="str">
        <f ca="1">IF($P31="","",INDEX('Raw Data'!$H$4:$H$200,$P31))</f>
        <v/>
      </c>
      <c r="G31" t="str">
        <f ca="1">IF($P31="","",INDEX('Raw Data'!$J$4:$J$200,$P31))</f>
        <v/>
      </c>
      <c r="H31" t="str">
        <f ca="1">IF($P31="","",INDEX('Raw Data'!$K$4:$K$200,$P31))</f>
        <v/>
      </c>
      <c r="I31" t="str">
        <f ca="1">IF($P31="","",INDEX('Raw Data'!$L$4:$L$200,$P31))</f>
        <v/>
      </c>
      <c r="J31" t="str">
        <f ca="1">IF($P31="","",INDEX('Raw Data'!$R$4:$R$200,$P31))</f>
        <v/>
      </c>
      <c r="K31" t="str">
        <f ca="1">IF($P31="","",INDEX('Raw Data'!$S$4:$S$200,$P31))</f>
        <v/>
      </c>
      <c r="L31" t="str">
        <f ca="1">IF($P31="","",INDEX('Raw Data'!$U$4:$U$200,$P31))</f>
        <v/>
      </c>
      <c r="M31" t="str">
        <f ca="1">IF($P31="","",INDEX('Raw Data'!$X$4:$X$200,$P31))</f>
        <v/>
      </c>
      <c r="N31" t="str">
        <f ca="1">IF($P31="","",INDEX('Raw Data'!$Z$4:$Z$200,$P31))</f>
        <v/>
      </c>
      <c r="P31" t="str">
        <f ca="1">IFERROR(_xludf.AGGREGATE(15,6,ROW('Raw Data'!$A$4:$A$200)/('Raw Data'!$A$4:$A$200=$B$3),ROWS($A$1:A6)),"")</f>
        <v/>
      </c>
    </row>
    <row r="32" spans="1:16" x14ac:dyDescent="0.35">
      <c r="A32" t="str">
        <f ca="1">IF($P32="","",INDEX('Raw Data'!$I$4:$I$200,$P32))</f>
        <v/>
      </c>
      <c r="B32" t="str">
        <f ca="1">IF($P32="","",INDEX('Raw Data'!$D$4:$D$200,$P32))</f>
        <v/>
      </c>
      <c r="C32" t="str">
        <f ca="1">IF($P32="","",INDEX('Raw Data'!$E$4:$E$200,$P32))</f>
        <v/>
      </c>
      <c r="D32" t="str">
        <f ca="1">IF($P32="","",INDEX('Raw Data'!$F$4:$F$200,$P32))</f>
        <v/>
      </c>
      <c r="E32" t="str">
        <f ca="1">IF($P32="","",INDEX('Raw Data'!$G$4:$G$200,$P32))</f>
        <v/>
      </c>
      <c r="F32" t="str">
        <f ca="1">IF($P32="","",INDEX('Raw Data'!$H$4:$H$200,$P32))</f>
        <v/>
      </c>
      <c r="G32" t="str">
        <f ca="1">IF($P32="","",INDEX('Raw Data'!$J$4:$J$200,$P32))</f>
        <v/>
      </c>
      <c r="H32" t="str">
        <f ca="1">IF($P32="","",INDEX('Raw Data'!$K$4:$K$200,$P32))</f>
        <v/>
      </c>
      <c r="I32" t="str">
        <f ca="1">IF($P32="","",INDEX('Raw Data'!$L$4:$L$200,$P32))</f>
        <v/>
      </c>
      <c r="J32" t="str">
        <f ca="1">IF($P32="","",INDEX('Raw Data'!$R$4:$R$200,$P32))</f>
        <v/>
      </c>
      <c r="K32" t="str">
        <f ca="1">IF($P32="","",INDEX('Raw Data'!$S$4:$S$200,$P32))</f>
        <v/>
      </c>
      <c r="L32" t="str">
        <f ca="1">IF($P32="","",INDEX('Raw Data'!$U$4:$U$200,$P32))</f>
        <v/>
      </c>
      <c r="M32" t="str">
        <f ca="1">IF($P32="","",INDEX('Raw Data'!$X$4:$X$200,$P32))</f>
        <v/>
      </c>
      <c r="N32" t="str">
        <f ca="1">IF($P32="","",INDEX('Raw Data'!$Z$4:$Z$200,$P32))</f>
        <v/>
      </c>
      <c r="P32" t="str">
        <f ca="1">IFERROR(_xludf.AGGREGATE(15,6,ROW('Raw Data'!$A$4:$A$200)/('Raw Data'!$A$4:$A$200=$B$3),ROWS($A$1:A7)),"")</f>
        <v/>
      </c>
    </row>
    <row r="33" spans="1:16" x14ac:dyDescent="0.35">
      <c r="A33" t="str">
        <f ca="1">IF($P33="","",INDEX('Raw Data'!$I$4:$I$200,$P33))</f>
        <v/>
      </c>
      <c r="B33" t="str">
        <f ca="1">IF($P33="","",INDEX('Raw Data'!$D$4:$D$200,$P33))</f>
        <v/>
      </c>
      <c r="C33" t="str">
        <f ca="1">IF($P33="","",INDEX('Raw Data'!$E$4:$E$200,$P33))</f>
        <v/>
      </c>
      <c r="D33" t="str">
        <f ca="1">IF($P33="","",INDEX('Raw Data'!$F$4:$F$200,$P33))</f>
        <v/>
      </c>
      <c r="E33" t="str">
        <f ca="1">IF($P33="","",INDEX('Raw Data'!$G$4:$G$200,$P33))</f>
        <v/>
      </c>
      <c r="F33" t="str">
        <f ca="1">IF($P33="","",INDEX('Raw Data'!$H$4:$H$200,$P33))</f>
        <v/>
      </c>
      <c r="G33" t="str">
        <f ca="1">IF($P33="","",INDEX('Raw Data'!$J$4:$J$200,$P33))</f>
        <v/>
      </c>
      <c r="H33" t="str">
        <f ca="1">IF($P33="","",INDEX('Raw Data'!$K$4:$K$200,$P33))</f>
        <v/>
      </c>
      <c r="I33" t="str">
        <f ca="1">IF($P33="","",INDEX('Raw Data'!$L$4:$L$200,$P33))</f>
        <v/>
      </c>
      <c r="J33" t="str">
        <f ca="1">IF($P33="","",INDEX('Raw Data'!$R$4:$R$200,$P33))</f>
        <v/>
      </c>
      <c r="K33" t="str">
        <f ca="1">IF($P33="","",INDEX('Raw Data'!$S$4:$S$200,$P33))</f>
        <v/>
      </c>
      <c r="L33" t="str">
        <f ca="1">IF($P33="","",INDEX('Raw Data'!$U$4:$U$200,$P33))</f>
        <v/>
      </c>
      <c r="M33" t="str">
        <f ca="1">IF($P33="","",INDEX('Raw Data'!$X$4:$X$200,$P33))</f>
        <v/>
      </c>
      <c r="N33" t="str">
        <f ca="1">IF($P33="","",INDEX('Raw Data'!$Z$4:$Z$200,$P33))</f>
        <v/>
      </c>
      <c r="P33" t="str">
        <f ca="1">IFERROR(_xludf.AGGREGATE(15,6,ROW('Raw Data'!$A$4:$A$200)/('Raw Data'!$A$4:$A$200=$B$3),ROWS($A$1:A8)),"")</f>
        <v/>
      </c>
    </row>
    <row r="34" spans="1:16" x14ac:dyDescent="0.35">
      <c r="A34" t="str">
        <f ca="1">IF($P34="","",INDEX('Raw Data'!$I$4:$I$200,$P34))</f>
        <v/>
      </c>
      <c r="B34" t="str">
        <f ca="1">IF($P34="","",INDEX('Raw Data'!$D$4:$D$200,$P34))</f>
        <v/>
      </c>
      <c r="C34" t="str">
        <f ca="1">IF($P34="","",INDEX('Raw Data'!$E$4:$E$200,$P34))</f>
        <v/>
      </c>
      <c r="D34" t="str">
        <f ca="1">IF($P34="","",INDEX('Raw Data'!$F$4:$F$200,$P34))</f>
        <v/>
      </c>
      <c r="E34" t="str">
        <f ca="1">IF($P34="","",INDEX('Raw Data'!$G$4:$G$200,$P34))</f>
        <v/>
      </c>
      <c r="F34" t="str">
        <f ca="1">IF($P34="","",INDEX('Raw Data'!$H$4:$H$200,$P34))</f>
        <v/>
      </c>
      <c r="G34" t="str">
        <f ca="1">IF($P34="","",INDEX('Raw Data'!$J$4:$J$200,$P34))</f>
        <v/>
      </c>
      <c r="H34" t="str">
        <f ca="1">IF($P34="","",INDEX('Raw Data'!$K$4:$K$200,$P34))</f>
        <v/>
      </c>
      <c r="I34" t="str">
        <f ca="1">IF($P34="","",INDEX('Raw Data'!$L$4:$L$200,$P34))</f>
        <v/>
      </c>
      <c r="J34" t="str">
        <f ca="1">IF($P34="","",INDEX('Raw Data'!$R$4:$R$200,$P34))</f>
        <v/>
      </c>
      <c r="K34" t="str">
        <f ca="1">IF($P34="","",INDEX('Raw Data'!$S$4:$S$200,$P34))</f>
        <v/>
      </c>
      <c r="L34" t="str">
        <f ca="1">IF($P34="","",INDEX('Raw Data'!$U$4:$U$200,$P34))</f>
        <v/>
      </c>
      <c r="M34" t="str">
        <f ca="1">IF($P34="","",INDEX('Raw Data'!$X$4:$X$200,$P34))</f>
        <v/>
      </c>
      <c r="N34" t="str">
        <f ca="1">IF($P34="","",INDEX('Raw Data'!$Z$4:$Z$200,$P34))</f>
        <v/>
      </c>
      <c r="P34" t="str">
        <f ca="1">IFERROR(_xludf.AGGREGATE(15,6,ROW('Raw Data'!$A$4:$A$200)/('Raw Data'!$A$4:$A$200=$B$3),ROWS($A$1:A9)),"")</f>
        <v/>
      </c>
    </row>
    <row r="35" spans="1:16" x14ac:dyDescent="0.35">
      <c r="A35" t="str">
        <f ca="1">IF($P35="","",INDEX('Raw Data'!$I$4:$I$200,$P35))</f>
        <v/>
      </c>
      <c r="B35" t="str">
        <f ca="1">IF($P35="","",INDEX('Raw Data'!$D$4:$D$200,$P35))</f>
        <v/>
      </c>
      <c r="C35" t="str">
        <f ca="1">IF($P35="","",INDEX('Raw Data'!$E$4:$E$200,$P35))</f>
        <v/>
      </c>
      <c r="D35" t="str">
        <f ca="1">IF($P35="","",INDEX('Raw Data'!$F$4:$F$200,$P35))</f>
        <v/>
      </c>
      <c r="E35" t="str">
        <f ca="1">IF($P35="","",INDEX('Raw Data'!$G$4:$G$200,$P35))</f>
        <v/>
      </c>
      <c r="F35" t="str">
        <f ca="1">IF($P35="","",INDEX('Raw Data'!$H$4:$H$200,$P35))</f>
        <v/>
      </c>
      <c r="G35" t="str">
        <f ca="1">IF($P35="","",INDEX('Raw Data'!$J$4:$J$200,$P35))</f>
        <v/>
      </c>
      <c r="H35" t="str">
        <f ca="1">IF($P35="","",INDEX('Raw Data'!$K$4:$K$200,$P35))</f>
        <v/>
      </c>
      <c r="I35" t="str">
        <f ca="1">IF($P35="","",INDEX('Raw Data'!$L$4:$L$200,$P35))</f>
        <v/>
      </c>
      <c r="J35" t="str">
        <f ca="1">IF($P35="","",INDEX('Raw Data'!$R$4:$R$200,$P35))</f>
        <v/>
      </c>
      <c r="K35" t="str">
        <f ca="1">IF($P35="","",INDEX('Raw Data'!$S$4:$S$200,$P35))</f>
        <v/>
      </c>
      <c r="L35" t="str">
        <f ca="1">IF($P35="","",INDEX('Raw Data'!$U$4:$U$200,$P35))</f>
        <v/>
      </c>
      <c r="M35" t="str">
        <f ca="1">IF($P35="","",INDEX('Raw Data'!$X$4:$X$200,$P35))</f>
        <v/>
      </c>
      <c r="N35" t="str">
        <f ca="1">IF($P35="","",INDEX('Raw Data'!$Z$4:$Z$200,$P35))</f>
        <v/>
      </c>
      <c r="P35" t="str">
        <f ca="1">IFERROR(_xludf.AGGREGATE(15,6,ROW('Raw Data'!$A$4:$A$200)/('Raw Data'!$A$4:$A$200=$B$3),ROWS($A$1:A10)),"")</f>
        <v/>
      </c>
    </row>
    <row r="36" spans="1:16" x14ac:dyDescent="0.35">
      <c r="A36" t="str">
        <f ca="1">IF($P36="","",INDEX('Raw Data'!$I$4:$I$200,$P36))</f>
        <v/>
      </c>
      <c r="B36" t="str">
        <f ca="1">IF($P36="","",INDEX('Raw Data'!$D$4:$D$200,$P36))</f>
        <v/>
      </c>
      <c r="C36" t="str">
        <f ca="1">IF($P36="","",INDEX('Raw Data'!$E$4:$E$200,$P36))</f>
        <v/>
      </c>
      <c r="D36" t="str">
        <f ca="1">IF($P36="","",INDEX('Raw Data'!$F$4:$F$200,$P36))</f>
        <v/>
      </c>
      <c r="E36" t="str">
        <f ca="1">IF($P36="","",INDEX('Raw Data'!$G$4:$G$200,$P36))</f>
        <v/>
      </c>
      <c r="F36" t="str">
        <f ca="1">IF($P36="","",INDEX('Raw Data'!$H$4:$H$200,$P36))</f>
        <v/>
      </c>
      <c r="G36" t="str">
        <f ca="1">IF($P36="","",INDEX('Raw Data'!$J$4:$J$200,$P36))</f>
        <v/>
      </c>
      <c r="H36" t="str">
        <f ca="1">IF($P36="","",INDEX('Raw Data'!$K$4:$K$200,$P36))</f>
        <v/>
      </c>
      <c r="I36" t="str">
        <f ca="1">IF($P36="","",INDEX('Raw Data'!$L$4:$L$200,$P36))</f>
        <v/>
      </c>
      <c r="J36" t="str">
        <f ca="1">IF($P36="","",INDEX('Raw Data'!$R$4:$R$200,$P36))</f>
        <v/>
      </c>
      <c r="K36" t="str">
        <f ca="1">IF($P36="","",INDEX('Raw Data'!$S$4:$S$200,$P36))</f>
        <v/>
      </c>
      <c r="L36" t="str">
        <f ca="1">IF($P36="","",INDEX('Raw Data'!$U$4:$U$200,$P36))</f>
        <v/>
      </c>
      <c r="M36" t="str">
        <f ca="1">IF($P36="","",INDEX('Raw Data'!$X$4:$X$200,$P36))</f>
        <v/>
      </c>
      <c r="N36" t="str">
        <f ca="1">IF($P36="","",INDEX('Raw Data'!$Z$4:$Z$200,$P36))</f>
        <v/>
      </c>
      <c r="P36" t="str">
        <f ca="1">IFERROR(_xludf.AGGREGATE(15,6,ROW('Raw Data'!$A$4:$A$200)/('Raw Data'!$A$4:$A$200=$B$3),ROWS($A$1:A11)),"")</f>
        <v/>
      </c>
    </row>
    <row r="37" spans="1:16" x14ac:dyDescent="0.35">
      <c r="A37" t="str">
        <f ca="1">IF($P37="","",INDEX('Raw Data'!$I$4:$I$200,$P37))</f>
        <v/>
      </c>
      <c r="B37" t="str">
        <f ca="1">IF($P37="","",INDEX('Raw Data'!$D$4:$D$200,$P37))</f>
        <v/>
      </c>
      <c r="C37" t="str">
        <f ca="1">IF($P37="","",INDEX('Raw Data'!$E$4:$E$200,$P37))</f>
        <v/>
      </c>
      <c r="D37" t="str">
        <f ca="1">IF($P37="","",INDEX('Raw Data'!$F$4:$F$200,$P37))</f>
        <v/>
      </c>
      <c r="E37" t="str">
        <f ca="1">IF($P37="","",INDEX('Raw Data'!$G$4:$G$200,$P37))</f>
        <v/>
      </c>
      <c r="F37" t="str">
        <f ca="1">IF($P37="","",INDEX('Raw Data'!$H$4:$H$200,$P37))</f>
        <v/>
      </c>
      <c r="G37" t="str">
        <f ca="1">IF($P37="","",INDEX('Raw Data'!$J$4:$J$200,$P37))</f>
        <v/>
      </c>
      <c r="H37" t="str">
        <f ca="1">IF($P37="","",INDEX('Raw Data'!$K$4:$K$200,$P37))</f>
        <v/>
      </c>
      <c r="I37" t="str">
        <f ca="1">IF($P37="","",INDEX('Raw Data'!$L$4:$L$200,$P37))</f>
        <v/>
      </c>
      <c r="J37" t="str">
        <f ca="1">IF($P37="","",INDEX('Raw Data'!$R$4:$R$200,$P37))</f>
        <v/>
      </c>
      <c r="K37" t="str">
        <f ca="1">IF($P37="","",INDEX('Raw Data'!$S$4:$S$200,$P37))</f>
        <v/>
      </c>
      <c r="L37" t="str">
        <f ca="1">IF($P37="","",INDEX('Raw Data'!$U$4:$U$200,$P37))</f>
        <v/>
      </c>
      <c r="M37" t="str">
        <f ca="1">IF($P37="","",INDEX('Raw Data'!$X$4:$X$200,$P37))</f>
        <v/>
      </c>
      <c r="N37" t="str">
        <f ca="1">IF($P37="","",INDEX('Raw Data'!$Z$4:$Z$200,$P37))</f>
        <v/>
      </c>
      <c r="P37" t="str">
        <f ca="1">IFERROR(_xludf.AGGREGATE(15,6,ROW('Raw Data'!$A$4:$A$200)/('Raw Data'!$A$4:$A$200=$B$3),ROWS($A$1:A12)),"")</f>
        <v/>
      </c>
    </row>
    <row r="38" spans="1:16" x14ac:dyDescent="0.35">
      <c r="A38" t="str">
        <f ca="1">IF($P38="","",INDEX('Raw Data'!$I$4:$I$200,$P38))</f>
        <v/>
      </c>
      <c r="B38" t="str">
        <f ca="1">IF($P38="","",INDEX('Raw Data'!$D$4:$D$200,$P38))</f>
        <v/>
      </c>
      <c r="C38" t="str">
        <f ca="1">IF($P38="","",INDEX('Raw Data'!$E$4:$E$200,$P38))</f>
        <v/>
      </c>
      <c r="D38" t="str">
        <f ca="1">IF($P38="","",INDEX('Raw Data'!$F$4:$F$200,$P38))</f>
        <v/>
      </c>
      <c r="E38" t="str">
        <f ca="1">IF($P38="","",INDEX('Raw Data'!$G$4:$G$200,$P38))</f>
        <v/>
      </c>
      <c r="F38" t="str">
        <f ca="1">IF($P38="","",INDEX('Raw Data'!$H$4:$H$200,$P38))</f>
        <v/>
      </c>
      <c r="G38" t="str">
        <f ca="1">IF($P38="","",INDEX('Raw Data'!$J$4:$J$200,$P38))</f>
        <v/>
      </c>
      <c r="H38" t="str">
        <f ca="1">IF($P38="","",INDEX('Raw Data'!$K$4:$K$200,$P38))</f>
        <v/>
      </c>
      <c r="I38" t="str">
        <f ca="1">IF($P38="","",INDEX('Raw Data'!$L$4:$L$200,$P38))</f>
        <v/>
      </c>
      <c r="J38" t="str">
        <f ca="1">IF($P38="","",INDEX('Raw Data'!$R$4:$R$200,$P38))</f>
        <v/>
      </c>
      <c r="K38" t="str">
        <f ca="1">IF($P38="","",INDEX('Raw Data'!$S$4:$S$200,$P38))</f>
        <v/>
      </c>
      <c r="L38" t="str">
        <f ca="1">IF($P38="","",INDEX('Raw Data'!$U$4:$U$200,$P38))</f>
        <v/>
      </c>
      <c r="M38" t="str">
        <f ca="1">IF($P38="","",INDEX('Raw Data'!$X$4:$X$200,$P38))</f>
        <v/>
      </c>
      <c r="N38" t="str">
        <f ca="1">IF($P38="","",INDEX('Raw Data'!$Z$4:$Z$200,$P38))</f>
        <v/>
      </c>
      <c r="P38" t="str">
        <f ca="1">IFERROR(_xludf.AGGREGATE(15,6,ROW('Raw Data'!$A$4:$A$200)/('Raw Data'!$A$4:$A$200=$B$3),ROWS($A$1:A13)),"")</f>
        <v/>
      </c>
    </row>
    <row r="39" spans="1:16" x14ac:dyDescent="0.35">
      <c r="A39" t="str">
        <f ca="1">IF($P39="","",INDEX('Raw Data'!$I$4:$I$200,$P39))</f>
        <v/>
      </c>
      <c r="B39" t="str">
        <f ca="1">IF($P39="","",INDEX('Raw Data'!$D$4:$D$200,$P39))</f>
        <v/>
      </c>
      <c r="C39" t="str">
        <f ca="1">IF($P39="","",INDEX('Raw Data'!$E$4:$E$200,$P39))</f>
        <v/>
      </c>
      <c r="D39" t="str">
        <f ca="1">IF($P39="","",INDEX('Raw Data'!$F$4:$F$200,$P39))</f>
        <v/>
      </c>
      <c r="E39" t="str">
        <f ca="1">IF($P39="","",INDEX('Raw Data'!$G$4:$G$200,$P39))</f>
        <v/>
      </c>
      <c r="F39" t="str">
        <f ca="1">IF($P39="","",INDEX('Raw Data'!$H$4:$H$200,$P39))</f>
        <v/>
      </c>
      <c r="G39" t="str">
        <f ca="1">IF($P39="","",INDEX('Raw Data'!$J$4:$J$200,$P39))</f>
        <v/>
      </c>
      <c r="H39" t="str">
        <f ca="1">IF($P39="","",INDEX('Raw Data'!$K$4:$K$200,$P39))</f>
        <v/>
      </c>
      <c r="I39" t="str">
        <f ca="1">IF($P39="","",INDEX('Raw Data'!$L$4:$L$200,$P39))</f>
        <v/>
      </c>
      <c r="J39" t="str">
        <f ca="1">IF($P39="","",INDEX('Raw Data'!$R$4:$R$200,$P39))</f>
        <v/>
      </c>
      <c r="K39" t="str">
        <f ca="1">IF($P39="","",INDEX('Raw Data'!$S$4:$S$200,$P39))</f>
        <v/>
      </c>
      <c r="L39" t="str">
        <f ca="1">IF($P39="","",INDEX('Raw Data'!$U$4:$U$200,$P39))</f>
        <v/>
      </c>
      <c r="M39" t="str">
        <f ca="1">IF($P39="","",INDEX('Raw Data'!$X$4:$X$200,$P39))</f>
        <v/>
      </c>
      <c r="N39" t="str">
        <f ca="1">IF($P39="","",INDEX('Raw Data'!$Z$4:$Z$200,$P39))</f>
        <v/>
      </c>
      <c r="P39" t="str">
        <f ca="1">IFERROR(_xludf.AGGREGATE(15,6,ROW('Raw Data'!$A$4:$A$200)/('Raw Data'!$A$4:$A$200=$B$3),ROWS($A$1:A14)),"")</f>
        <v/>
      </c>
    </row>
    <row r="40" spans="1:16" x14ac:dyDescent="0.35">
      <c r="A40" t="str">
        <f ca="1">IF($P40="","",INDEX('Raw Data'!$I$4:$I$200,$P40))</f>
        <v/>
      </c>
      <c r="B40" t="str">
        <f ca="1">IF($P40="","",INDEX('Raw Data'!$D$4:$D$200,$P40))</f>
        <v/>
      </c>
      <c r="C40" t="str">
        <f ca="1">IF($P40="","",INDEX('Raw Data'!$E$4:$E$200,$P40))</f>
        <v/>
      </c>
      <c r="D40" t="str">
        <f ca="1">IF($P40="","",INDEX('Raw Data'!$F$4:$F$200,$P40))</f>
        <v/>
      </c>
      <c r="E40" t="str">
        <f ca="1">IF($P40="","",INDEX('Raw Data'!$G$4:$G$200,$P40))</f>
        <v/>
      </c>
      <c r="F40" t="str">
        <f ca="1">IF($P40="","",INDEX('Raw Data'!$H$4:$H$200,$P40))</f>
        <v/>
      </c>
      <c r="G40" t="str">
        <f ca="1">IF($P40="","",INDEX('Raw Data'!$J$4:$J$200,$P40))</f>
        <v/>
      </c>
      <c r="H40" t="str">
        <f ca="1">IF($P40="","",INDEX('Raw Data'!$K$4:$K$200,$P40))</f>
        <v/>
      </c>
      <c r="I40" t="str">
        <f ca="1">IF($P40="","",INDEX('Raw Data'!$L$4:$L$200,$P40))</f>
        <v/>
      </c>
      <c r="J40" t="str">
        <f ca="1">IF($P40="","",INDEX('Raw Data'!$R$4:$R$200,$P40))</f>
        <v/>
      </c>
      <c r="K40" t="str">
        <f ca="1">IF($P40="","",INDEX('Raw Data'!$S$4:$S$200,$P40))</f>
        <v/>
      </c>
      <c r="L40" t="str">
        <f ca="1">IF($P40="","",INDEX('Raw Data'!$U$4:$U$200,$P40))</f>
        <v/>
      </c>
      <c r="M40" t="str">
        <f ca="1">IF($P40="","",INDEX('Raw Data'!$X$4:$X$200,$P40))</f>
        <v/>
      </c>
      <c r="N40" t="str">
        <f ca="1">IF($P40="","",INDEX('Raw Data'!$Z$4:$Z$200,$P40))</f>
        <v/>
      </c>
      <c r="P40" t="str">
        <f ca="1">IFERROR(_xludf.AGGREGATE(15,6,ROW('Raw Data'!$A$4:$A$200)/('Raw Data'!$A$4:$A$200=$B$3),ROWS($A$1:A15)),"")</f>
        <v/>
      </c>
    </row>
  </sheetData>
  <sheetProtection sheet="1" objects="1" scenarios="1" selectLockedCells="1" selectUnlockedCells="1"/>
  <mergeCells count="1">
    <mergeCell ref="A1:J1"/>
  </mergeCells>
  <conditionalFormatting sqref="I11">
    <cfRule type="expression" dxfId="2" priority="1">
      <formula>$I$11="On Track"</formula>
    </cfRule>
    <cfRule type="expression" dxfId="1" priority="2">
      <formula>$I$11="At Risk"</formula>
    </cfRule>
    <cfRule type="expression" dxfId="0" priority="3">
      <formula>$I$11="Critical"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5"/>
  <sheetViews>
    <sheetView showGridLines="0" workbookViewId="0">
      <selection activeCell="A23" sqref="A23"/>
    </sheetView>
  </sheetViews>
  <sheetFormatPr defaultRowHeight="14.5" x14ac:dyDescent="0.35"/>
  <cols>
    <col min="1" max="1" width="18" customWidth="1"/>
    <col min="2" max="2" width="12" customWidth="1"/>
    <col min="3" max="3" width="38.81640625" customWidth="1"/>
    <col min="4" max="4" width="12" customWidth="1"/>
    <col min="5" max="5" width="18" customWidth="1"/>
    <col min="6" max="6" width="12" customWidth="1"/>
    <col min="7" max="7" width="18" customWidth="1"/>
    <col min="8" max="8" width="12" customWidth="1"/>
  </cols>
  <sheetData>
    <row r="1" spans="1:10" ht="18.5" x14ac:dyDescent="0.35">
      <c r="A1" s="26" t="s">
        <v>132</v>
      </c>
      <c r="B1" s="27"/>
      <c r="C1" s="27"/>
      <c r="D1" s="27"/>
      <c r="E1" s="27"/>
      <c r="F1" s="27"/>
      <c r="G1" s="27"/>
      <c r="H1" s="27"/>
      <c r="I1" s="27"/>
      <c r="J1" s="27"/>
    </row>
    <row r="3" spans="1:10" x14ac:dyDescent="0.35">
      <c r="A3" s="10" t="s">
        <v>32</v>
      </c>
      <c r="B3" s="3" t="s">
        <v>56</v>
      </c>
    </row>
    <row r="5" spans="1:10" ht="15.5" x14ac:dyDescent="0.35">
      <c r="A5" s="4" t="s">
        <v>114</v>
      </c>
      <c r="B5" s="9">
        <f>COUNTIFS('Raw Data'!$A$4:$A$200,$B$3)</f>
        <v>8</v>
      </c>
      <c r="C5" s="4" t="s">
        <v>125</v>
      </c>
      <c r="D5" s="9">
        <f>COUNTIFS('Raw Data'!$A$4:$A$200,$B$3,'Raw Data'!$K$4:$K$200,"SAE")</f>
        <v>3</v>
      </c>
      <c r="E5" s="4" t="s">
        <v>11</v>
      </c>
      <c r="F5" s="9">
        <f>COUNTIFS('Raw Data'!$A$4:$A$200,$B$3,'Raw Data'!$S$4:$S$200,"Open")</f>
        <v>3</v>
      </c>
      <c r="G5" s="4" t="s">
        <v>117</v>
      </c>
      <c r="H5" s="9">
        <f>COUNTIFS('Raw Data'!$A$4:$A$200,$B$3,'Raw Data'!$X$4:$X$200,"Yes")</f>
        <v>2</v>
      </c>
    </row>
    <row r="6" spans="1:10" x14ac:dyDescent="0.35">
      <c r="B6" s="8"/>
      <c r="D6" s="8"/>
      <c r="F6" s="8"/>
      <c r="H6" s="8"/>
    </row>
    <row r="7" spans="1:10" x14ac:dyDescent="0.35">
      <c r="B7" s="8"/>
      <c r="D7" s="8"/>
      <c r="F7" s="8"/>
      <c r="H7" s="8"/>
    </row>
    <row r="8" spans="1:10" ht="15.5" x14ac:dyDescent="0.35">
      <c r="A8" s="4" t="s">
        <v>118</v>
      </c>
      <c r="B8" s="9">
        <f>COUNTIFS('Raw Data'!$A$4:$A$200,$B$3,'Raw Data'!$R$4:$R$200,"Yes")</f>
        <v>2</v>
      </c>
      <c r="C8" s="4" t="s">
        <v>119</v>
      </c>
      <c r="D8" s="9">
        <f>COUNTIFS('Raw Data'!$A$4:$A$200,$B$3,'Raw Data'!$N$4:$N$200,"Yes")</f>
        <v>1</v>
      </c>
      <c r="E8" s="4" t="s">
        <v>120</v>
      </c>
      <c r="F8" s="9">
        <f>COUNTIFS('Raw Data'!$A$4:$A$200,$B$3,'Raw Data'!$V$4:$V$200,"No")</f>
        <v>2</v>
      </c>
      <c r="G8" s="4" t="s">
        <v>133</v>
      </c>
      <c r="H8" s="9">
        <f>COUNTIFS('Raw Data'!$A$4:$A$200,$B$3,'Raw Data'!$Y$4:$Y$200,"Yes")</f>
        <v>2</v>
      </c>
    </row>
    <row r="12" spans="1:10" x14ac:dyDescent="0.35">
      <c r="A12" s="7" t="s">
        <v>134</v>
      </c>
    </row>
    <row r="13" spans="1:10" x14ac:dyDescent="0.35">
      <c r="A13" s="12" t="s">
        <v>135</v>
      </c>
      <c r="B13" s="12" t="s">
        <v>136</v>
      </c>
    </row>
    <row r="14" spans="1:10" x14ac:dyDescent="0.35">
      <c r="A14" s="13" t="s">
        <v>137</v>
      </c>
      <c r="B14" s="16">
        <f>IF(B5=0,0,F5/B5)</f>
        <v>0.375</v>
      </c>
    </row>
    <row r="15" spans="1:10" x14ac:dyDescent="0.35">
      <c r="A15" s="13" t="s">
        <v>138</v>
      </c>
      <c r="B15" s="16">
        <f>IF(B5=0,0,D5/B5)</f>
        <v>0.375</v>
      </c>
    </row>
    <row r="16" spans="1:10" x14ac:dyDescent="0.35">
      <c r="A16" s="13" t="s">
        <v>139</v>
      </c>
      <c r="B16" s="16">
        <f>IF(B5=0,0,H5/B5)</f>
        <v>0.25</v>
      </c>
    </row>
    <row r="17" spans="1:4" x14ac:dyDescent="0.35">
      <c r="A17" s="13" t="s">
        <v>140</v>
      </c>
      <c r="B17" s="16">
        <f>IF(B5=0,0,1-(F8/B5))</f>
        <v>0.75</v>
      </c>
    </row>
    <row r="19" spans="1:4" x14ac:dyDescent="0.35">
      <c r="A19" s="22"/>
      <c r="B19" s="22"/>
      <c r="C19" s="22"/>
      <c r="D19" s="22"/>
    </row>
    <row r="21" spans="1:4" x14ac:dyDescent="0.35">
      <c r="A21" s="17" t="s">
        <v>141</v>
      </c>
      <c r="B21" s="17" t="s">
        <v>142</v>
      </c>
      <c r="C21" s="17" t="s">
        <v>125</v>
      </c>
      <c r="D21" s="17" t="s">
        <v>143</v>
      </c>
    </row>
    <row r="22" spans="1:4" x14ac:dyDescent="0.35">
      <c r="A22" s="8" t="s">
        <v>144</v>
      </c>
      <c r="B22" s="8">
        <v>6</v>
      </c>
      <c r="C22" s="8">
        <v>1</v>
      </c>
      <c r="D22" s="8">
        <v>0</v>
      </c>
    </row>
    <row r="23" spans="1:4" x14ac:dyDescent="0.35">
      <c r="A23" s="8" t="s">
        <v>145</v>
      </c>
      <c r="B23" s="8">
        <v>8</v>
      </c>
      <c r="C23" s="8">
        <v>2</v>
      </c>
      <c r="D23" s="8">
        <v>1</v>
      </c>
    </row>
    <row r="24" spans="1:4" x14ac:dyDescent="0.35">
      <c r="A24" s="8" t="s">
        <v>146</v>
      </c>
      <c r="B24" s="8">
        <v>7</v>
      </c>
      <c r="C24" s="8">
        <v>1</v>
      </c>
      <c r="D24" s="8">
        <v>1</v>
      </c>
    </row>
    <row r="25" spans="1:4" x14ac:dyDescent="0.35">
      <c r="A25" s="8" t="s">
        <v>56</v>
      </c>
      <c r="B25" s="8">
        <f>COUNTIFS('Raw Data'!$A$4:$A$200,$B$3)</f>
        <v>8</v>
      </c>
      <c r="C25" s="8">
        <f>COUNTIFS('Raw Data'!$A$4:$A$200,$B$3,'Raw Data'!$K$4:$K$200,"SAE")</f>
        <v>3</v>
      </c>
      <c r="D25" s="8">
        <f>COUNTIFS('Raw Data'!$A$4:$A$200,$B$3,'Raw Data'!$X$4:$X$200,"Yes")</f>
        <v>2</v>
      </c>
    </row>
  </sheetData>
  <sheetProtection sheet="1" objects="1" scenarios="1" selectLockedCells="1" selectUnlockedCells="1"/>
  <mergeCells count="1">
    <mergeCell ref="A1:J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6"/>
  <sheetViews>
    <sheetView showGridLines="0" topLeftCell="B1" workbookViewId="0">
      <selection activeCell="G3" sqref="G3"/>
    </sheetView>
  </sheetViews>
  <sheetFormatPr defaultRowHeight="14.5" x14ac:dyDescent="0.35"/>
  <cols>
    <col min="1" max="1" width="17" customWidth="1"/>
    <col min="2" max="2" width="15.81640625" customWidth="1"/>
    <col min="3" max="3" width="16" customWidth="1"/>
    <col min="4" max="4" width="16.08984375" customWidth="1"/>
    <col min="5" max="5" width="8" customWidth="1"/>
    <col min="6" max="6" width="15.81640625" customWidth="1"/>
    <col min="7" max="7" width="21.08984375" customWidth="1"/>
    <col min="8" max="9" width="12.453125" customWidth="1"/>
    <col min="10" max="10" width="17.7265625" customWidth="1"/>
    <col min="11" max="11" width="20.453125" customWidth="1"/>
    <col min="12" max="12" width="12" customWidth="1"/>
  </cols>
  <sheetData>
    <row r="1" spans="1:12" ht="18.5" x14ac:dyDescent="0.35">
      <c r="A1" s="26" t="s">
        <v>147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2" x14ac:dyDescent="0.35">
      <c r="A3" s="23" t="s">
        <v>148</v>
      </c>
      <c r="B3" s="23" t="s">
        <v>149</v>
      </c>
      <c r="C3" s="23" t="s">
        <v>124</v>
      </c>
      <c r="D3" s="24" t="s">
        <v>150</v>
      </c>
      <c r="E3" s="24" t="s">
        <v>73</v>
      </c>
      <c r="F3" s="24" t="s">
        <v>151</v>
      </c>
      <c r="G3" s="24" t="s">
        <v>152</v>
      </c>
      <c r="H3" s="20" t="s">
        <v>156</v>
      </c>
      <c r="I3" s="24" t="s">
        <v>119</v>
      </c>
      <c r="J3" s="24" t="s">
        <v>153</v>
      </c>
      <c r="K3" s="24" t="s">
        <v>154</v>
      </c>
      <c r="L3" s="20" t="s">
        <v>155</v>
      </c>
    </row>
    <row r="4" spans="1:12" x14ac:dyDescent="0.35">
      <c r="A4" s="8" t="str">
        <f>Dashboard!$B$3</f>
        <v>2026-04-10</v>
      </c>
      <c r="B4" s="8" t="s">
        <v>157</v>
      </c>
      <c r="C4" s="8" t="s">
        <v>7</v>
      </c>
      <c r="D4" s="8">
        <f>'Site Report'!B17</f>
        <v>3</v>
      </c>
      <c r="E4" s="8">
        <f>'Site Report'!C17</f>
        <v>2</v>
      </c>
      <c r="F4" s="8">
        <f>'Site Report'!D17</f>
        <v>1</v>
      </c>
      <c r="G4" s="8">
        <f>'Site Report'!E17</f>
        <v>2</v>
      </c>
      <c r="H4" s="8">
        <f>'Site Report'!F17</f>
        <v>1</v>
      </c>
      <c r="I4" s="8">
        <f>'Site Report'!G17</f>
        <v>0</v>
      </c>
      <c r="J4" s="8">
        <f>COUNTIFS('Raw Data'!$A$4:$A$200,Dashboard!$B$3,'Raw Data'!$F$4:$F$200,$C4,'Raw Data'!$V$4:$V$200,"No")</f>
        <v>1</v>
      </c>
      <c r="K4" s="8">
        <f>COUNTIFS('Raw Data'!$A$4:$A$200,Dashboard!$B$3,'Raw Data'!$F$4:$F$200,$C4,'Raw Data'!$Y$4:$Y$200,"Yes")</f>
        <v>1</v>
      </c>
      <c r="L4" s="8" t="str">
        <f t="shared" ref="L4:L16" si="0">IF(OR(F4&gt;=2,G4&gt;=1,I4&gt;=1),"Critical",IF(OR(E4&gt;=2,H4&gt;=1,J4&gt;=1),"At Risk","On Track"))</f>
        <v>Critical</v>
      </c>
    </row>
    <row r="5" spans="1:12" x14ac:dyDescent="0.35">
      <c r="A5" s="8" t="str">
        <f>Dashboard!$B$3</f>
        <v>2026-04-10</v>
      </c>
      <c r="B5" s="8" t="s">
        <v>157</v>
      </c>
      <c r="C5" s="8" t="s">
        <v>13</v>
      </c>
      <c r="D5" s="8">
        <f>'Site Report'!B18</f>
        <v>2</v>
      </c>
      <c r="E5" s="8">
        <f>'Site Report'!C18</f>
        <v>0</v>
      </c>
      <c r="F5" s="8">
        <f>'Site Report'!D18</f>
        <v>1</v>
      </c>
      <c r="G5" s="8">
        <f>'Site Report'!E18</f>
        <v>0</v>
      </c>
      <c r="H5" s="8">
        <f>'Site Report'!F18</f>
        <v>0</v>
      </c>
      <c r="I5" s="8">
        <f>'Site Report'!G18</f>
        <v>0</v>
      </c>
      <c r="J5" s="8">
        <f>COUNTIFS('Raw Data'!$A$4:$A$200,Dashboard!$B$3,'Raw Data'!$F$4:$F$200,$C5,'Raw Data'!$V$4:$V$200,"No")</f>
        <v>1</v>
      </c>
      <c r="K5" s="8">
        <f>COUNTIFS('Raw Data'!$A$4:$A$200,Dashboard!$B$3,'Raw Data'!$F$4:$F$200,$C5,'Raw Data'!$Y$4:$Y$200,"Yes")</f>
        <v>1</v>
      </c>
      <c r="L5" s="8" t="str">
        <f t="shared" si="0"/>
        <v>At Risk</v>
      </c>
    </row>
    <row r="6" spans="1:12" x14ac:dyDescent="0.35">
      <c r="A6" s="8" t="str">
        <f>Dashboard!$B$3</f>
        <v>2026-04-10</v>
      </c>
      <c r="B6" s="8" t="s">
        <v>157</v>
      </c>
      <c r="C6" s="8" t="s">
        <v>19</v>
      </c>
      <c r="D6" s="8">
        <f>'Site Report'!B19</f>
        <v>1</v>
      </c>
      <c r="E6" s="8">
        <f>'Site Report'!C19</f>
        <v>0</v>
      </c>
      <c r="F6" s="8">
        <f>'Site Report'!D19</f>
        <v>0</v>
      </c>
      <c r="G6" s="8">
        <f>'Site Report'!E19</f>
        <v>0</v>
      </c>
      <c r="H6" s="8">
        <f>'Site Report'!F19</f>
        <v>0</v>
      </c>
      <c r="I6" s="8">
        <f>'Site Report'!G19</f>
        <v>0</v>
      </c>
      <c r="J6" s="8">
        <f>COUNTIFS('Raw Data'!$A$4:$A$200,Dashboard!$B$3,'Raw Data'!$F$4:$F$200,$C6,'Raw Data'!$V$4:$V$200,"No")</f>
        <v>0</v>
      </c>
      <c r="K6" s="8">
        <f>COUNTIFS('Raw Data'!$A$4:$A$200,Dashboard!$B$3,'Raw Data'!$F$4:$F$200,$C6,'Raw Data'!$Y$4:$Y$200,"Yes")</f>
        <v>0</v>
      </c>
      <c r="L6" s="8" t="str">
        <f t="shared" si="0"/>
        <v>On Track</v>
      </c>
    </row>
    <row r="7" spans="1:12" x14ac:dyDescent="0.35">
      <c r="A7" s="8" t="str">
        <f>Dashboard!$B$3</f>
        <v>2026-04-10</v>
      </c>
      <c r="B7" s="8" t="s">
        <v>157</v>
      </c>
      <c r="C7" s="8" t="s">
        <v>24</v>
      </c>
      <c r="D7" s="8">
        <f>'Site Report'!B20</f>
        <v>1</v>
      </c>
      <c r="E7" s="8">
        <f>'Site Report'!C20</f>
        <v>1</v>
      </c>
      <c r="F7" s="8">
        <f>'Site Report'!D20</f>
        <v>1</v>
      </c>
      <c r="G7" s="8">
        <f>'Site Report'!E20</f>
        <v>0</v>
      </c>
      <c r="H7" s="8">
        <f>'Site Report'!F20</f>
        <v>1</v>
      </c>
      <c r="I7" s="8">
        <f>'Site Report'!G20</f>
        <v>1</v>
      </c>
      <c r="J7" s="8">
        <f>COUNTIFS('Raw Data'!$A$4:$A$200,Dashboard!$B$3,'Raw Data'!$F$4:$F$200,$C7,'Raw Data'!$V$4:$V$200,"No")</f>
        <v>0</v>
      </c>
      <c r="K7" s="8">
        <f>COUNTIFS('Raw Data'!$A$4:$A$200,Dashboard!$B$3,'Raw Data'!$F$4:$F$200,$C7,'Raw Data'!$Y$4:$Y$200,"Yes")</f>
        <v>0</v>
      </c>
      <c r="L7" s="8" t="str">
        <f t="shared" si="0"/>
        <v>Critical</v>
      </c>
    </row>
    <row r="8" spans="1:12" x14ac:dyDescent="0.35">
      <c r="A8" s="8" t="str">
        <f>Dashboard!$B$3</f>
        <v>2026-04-10</v>
      </c>
      <c r="B8" s="8" t="s">
        <v>157</v>
      </c>
      <c r="C8" s="8" t="s">
        <v>28</v>
      </c>
      <c r="D8" s="8">
        <f>'Site Report'!B21</f>
        <v>1</v>
      </c>
      <c r="E8" s="8">
        <f>'Site Report'!C21</f>
        <v>0</v>
      </c>
      <c r="F8" s="8">
        <f>'Site Report'!D21</f>
        <v>0</v>
      </c>
      <c r="G8" s="8">
        <f>'Site Report'!E21</f>
        <v>0</v>
      </c>
      <c r="H8" s="8">
        <f>'Site Report'!F21</f>
        <v>0</v>
      </c>
      <c r="I8" s="8">
        <f>'Site Report'!G21</f>
        <v>0</v>
      </c>
      <c r="J8" s="8">
        <f>COUNTIFS('Raw Data'!$A$4:$A$200,Dashboard!$B$3,'Raw Data'!$F$4:$F$200,$C8,'Raw Data'!$V$4:$V$200,"No")</f>
        <v>0</v>
      </c>
      <c r="K8" s="8">
        <f>COUNTIFS('Raw Data'!$A$4:$A$200,Dashboard!$B$3,'Raw Data'!$F$4:$F$200,$C8,'Raw Data'!$Y$4:$Y$200,"Yes")</f>
        <v>0</v>
      </c>
      <c r="L8" s="8" t="str">
        <f t="shared" si="0"/>
        <v>On Track</v>
      </c>
    </row>
    <row r="9" spans="1:12" x14ac:dyDescent="0.35">
      <c r="A9" s="8" t="str">
        <f>Dashboard!$B$3</f>
        <v>2026-04-10</v>
      </c>
      <c r="B9" s="25" t="s">
        <v>36</v>
      </c>
      <c r="C9" s="8" t="s">
        <v>8</v>
      </c>
      <c r="D9" s="8">
        <f>'CRO Report'!B17</f>
        <v>3</v>
      </c>
      <c r="E9" s="8">
        <f>'CRO Report'!C17</f>
        <v>2</v>
      </c>
      <c r="F9" s="8">
        <f>'CRO Report'!D17</f>
        <v>1</v>
      </c>
      <c r="G9" s="8">
        <f>'CRO Report'!E17</f>
        <v>2</v>
      </c>
      <c r="H9" s="8">
        <f>'CRO Report'!F17</f>
        <v>1</v>
      </c>
      <c r="I9" s="8">
        <f>'CRO Report'!G17</f>
        <v>0</v>
      </c>
      <c r="J9" s="8">
        <f>COUNTIFS('Raw Data'!$A$4:$A$200,Dashboard!$B$3,'Raw Data'!$E$4:$E$200,$C9,'Raw Data'!$V$4:$V$200,"No")</f>
        <v>1</v>
      </c>
      <c r="K9" s="8">
        <f>COUNTIFS('Raw Data'!$A$4:$A$200,Dashboard!$B$3,'Raw Data'!$E$4:$E$200,$C9,'Raw Data'!$Y$4:$Y$200,"Yes")</f>
        <v>1</v>
      </c>
      <c r="L9" s="8" t="str">
        <f t="shared" si="0"/>
        <v>Critical</v>
      </c>
    </row>
    <row r="10" spans="1:12" x14ac:dyDescent="0.35">
      <c r="A10" s="8" t="str">
        <f>Dashboard!$B$3</f>
        <v>2026-04-10</v>
      </c>
      <c r="B10" s="25" t="s">
        <v>36</v>
      </c>
      <c r="C10" s="8" t="s">
        <v>14</v>
      </c>
      <c r="D10" s="8">
        <f>'CRO Report'!B18</f>
        <v>2</v>
      </c>
      <c r="E10" s="8">
        <f>'CRO Report'!C18</f>
        <v>0</v>
      </c>
      <c r="F10" s="8">
        <f>'CRO Report'!D18</f>
        <v>1</v>
      </c>
      <c r="G10" s="8">
        <f>'CRO Report'!E18</f>
        <v>0</v>
      </c>
      <c r="H10" s="8">
        <f>'CRO Report'!F18</f>
        <v>0</v>
      </c>
      <c r="I10" s="8">
        <f>'CRO Report'!G18</f>
        <v>0</v>
      </c>
      <c r="J10" s="8">
        <f>COUNTIFS('Raw Data'!$A$4:$A$200,Dashboard!$B$3,'Raw Data'!$E$4:$E$200,$C10,'Raw Data'!$V$4:$V$200,"No")</f>
        <v>1</v>
      </c>
      <c r="K10" s="8">
        <f>COUNTIFS('Raw Data'!$A$4:$A$200,Dashboard!$B$3,'Raw Data'!$E$4:$E$200,$C10,'Raw Data'!$Y$4:$Y$200,"Yes")</f>
        <v>1</v>
      </c>
      <c r="L10" s="8" t="str">
        <f t="shared" si="0"/>
        <v>At Risk</v>
      </c>
    </row>
    <row r="11" spans="1:12" x14ac:dyDescent="0.35">
      <c r="A11" s="8" t="str">
        <f>Dashboard!$B$3</f>
        <v>2026-04-10</v>
      </c>
      <c r="B11" s="25" t="s">
        <v>36</v>
      </c>
      <c r="C11" s="8" t="s">
        <v>20</v>
      </c>
      <c r="D11" s="8">
        <f>'CRO Report'!B19</f>
        <v>1</v>
      </c>
      <c r="E11" s="8">
        <f>'CRO Report'!C19</f>
        <v>0</v>
      </c>
      <c r="F11" s="8">
        <f>'CRO Report'!D19</f>
        <v>0</v>
      </c>
      <c r="G11" s="8">
        <f>'CRO Report'!E19</f>
        <v>0</v>
      </c>
      <c r="H11" s="8">
        <f>'CRO Report'!F19</f>
        <v>0</v>
      </c>
      <c r="I11" s="8">
        <f>'CRO Report'!G19</f>
        <v>0</v>
      </c>
      <c r="J11" s="8">
        <f>COUNTIFS('Raw Data'!$A$4:$A$200,Dashboard!$B$3,'Raw Data'!$E$4:$E$200,$C11,'Raw Data'!$V$4:$V$200,"No")</f>
        <v>0</v>
      </c>
      <c r="K11" s="8">
        <f>COUNTIFS('Raw Data'!$A$4:$A$200,Dashboard!$B$3,'Raw Data'!$E$4:$E$200,$C11,'Raw Data'!$Y$4:$Y$200,"Yes")</f>
        <v>0</v>
      </c>
      <c r="L11" s="8" t="str">
        <f t="shared" si="0"/>
        <v>On Track</v>
      </c>
    </row>
    <row r="12" spans="1:12" x14ac:dyDescent="0.35">
      <c r="A12" s="8" t="str">
        <f>Dashboard!$B$3</f>
        <v>2026-04-10</v>
      </c>
      <c r="B12" s="25" t="s">
        <v>36</v>
      </c>
      <c r="C12" s="8" t="s">
        <v>25</v>
      </c>
      <c r="D12" s="8">
        <f>'CRO Report'!B20</f>
        <v>1</v>
      </c>
      <c r="E12" s="8">
        <f>'CRO Report'!C20</f>
        <v>1</v>
      </c>
      <c r="F12" s="8">
        <f>'CRO Report'!D20</f>
        <v>1</v>
      </c>
      <c r="G12" s="8">
        <f>'CRO Report'!E20</f>
        <v>0</v>
      </c>
      <c r="H12" s="8">
        <f>'CRO Report'!F20</f>
        <v>1</v>
      </c>
      <c r="I12" s="8">
        <f>'CRO Report'!G20</f>
        <v>1</v>
      </c>
      <c r="J12" s="8">
        <f>COUNTIFS('Raw Data'!$A$4:$A$200,Dashboard!$B$3,'Raw Data'!$E$4:$E$200,$C12,'Raw Data'!$V$4:$V$200,"No")</f>
        <v>0</v>
      </c>
      <c r="K12" s="8">
        <f>COUNTIFS('Raw Data'!$A$4:$A$200,Dashboard!$B$3,'Raw Data'!$E$4:$E$200,$C12,'Raw Data'!$Y$4:$Y$200,"Yes")</f>
        <v>0</v>
      </c>
      <c r="L12" s="8" t="str">
        <f t="shared" si="0"/>
        <v>Critical</v>
      </c>
    </row>
    <row r="13" spans="1:12" x14ac:dyDescent="0.35">
      <c r="A13" s="8" t="str">
        <f>Dashboard!$B$3</f>
        <v>2026-04-10</v>
      </c>
      <c r="B13" s="25" t="s">
        <v>36</v>
      </c>
      <c r="C13" s="8" t="s">
        <v>29</v>
      </c>
      <c r="D13" s="8">
        <f>'CRO Report'!B21</f>
        <v>1</v>
      </c>
      <c r="E13" s="8">
        <f>'CRO Report'!C21</f>
        <v>0</v>
      </c>
      <c r="F13" s="8">
        <f>'CRO Report'!D21</f>
        <v>0</v>
      </c>
      <c r="G13" s="8">
        <f>'CRO Report'!E21</f>
        <v>0</v>
      </c>
      <c r="H13" s="8">
        <f>'CRO Report'!F21</f>
        <v>0</v>
      </c>
      <c r="I13" s="8">
        <f>'CRO Report'!G21</f>
        <v>0</v>
      </c>
      <c r="J13" s="8">
        <f>COUNTIFS('Raw Data'!$A$4:$A$200,Dashboard!$B$3,'Raw Data'!$E$4:$E$200,$C13,'Raw Data'!$V$4:$V$200,"No")</f>
        <v>0</v>
      </c>
      <c r="K13" s="8">
        <f>COUNTIFS('Raw Data'!$A$4:$A$200,Dashboard!$B$3,'Raw Data'!$E$4:$E$200,$C13,'Raw Data'!$Y$4:$Y$200,"Yes")</f>
        <v>0</v>
      </c>
      <c r="L13" s="8" t="str">
        <f t="shared" si="0"/>
        <v>On Track</v>
      </c>
    </row>
    <row r="14" spans="1:12" x14ac:dyDescent="0.35">
      <c r="A14" s="8" t="str">
        <f>Dashboard!$B$3</f>
        <v>2026-04-10</v>
      </c>
      <c r="B14" s="25" t="s">
        <v>158</v>
      </c>
      <c r="C14" s="8" t="s">
        <v>9</v>
      </c>
      <c r="D14" s="8">
        <f>'Sponsor Report'!B17</f>
        <v>4</v>
      </c>
      <c r="E14" s="8">
        <f>'Sponsor Report'!C17</f>
        <v>1</v>
      </c>
      <c r="F14" s="8">
        <f>'Sponsor Report'!D17</f>
        <v>2</v>
      </c>
      <c r="G14" s="8">
        <f>'Sponsor Report'!E17</f>
        <v>1</v>
      </c>
      <c r="H14" s="8">
        <f>'Sponsor Report'!F17</f>
        <v>1</v>
      </c>
      <c r="I14" s="8">
        <f>'Sponsor Report'!G17</f>
        <v>0</v>
      </c>
      <c r="J14" s="8">
        <f>COUNTIFS('Raw Data'!$A$4:$A$200,Dashboard!$B$3,'Raw Data'!$D$4:$D$200,$C14,'Raw Data'!$V$4:$V$200,"No")</f>
        <v>1</v>
      </c>
      <c r="K14" s="8">
        <f>COUNTIFS('Raw Data'!$A$4:$A$200,Dashboard!$B$3,'Raw Data'!$D$4:$D$200,$C14,'Raw Data'!$Y$4:$Y$200,"Yes")</f>
        <v>1</v>
      </c>
      <c r="L14" s="8" t="str">
        <f t="shared" si="0"/>
        <v>Critical</v>
      </c>
    </row>
    <row r="15" spans="1:12" x14ac:dyDescent="0.35">
      <c r="A15" s="8" t="str">
        <f>Dashboard!$B$3</f>
        <v>2026-04-10</v>
      </c>
      <c r="B15" s="25" t="s">
        <v>158</v>
      </c>
      <c r="C15" s="8" t="s">
        <v>15</v>
      </c>
      <c r="D15" s="8">
        <f>'Sponsor Report'!B18</f>
        <v>2</v>
      </c>
      <c r="E15" s="8">
        <f>'Sponsor Report'!C18</f>
        <v>1</v>
      </c>
      <c r="F15" s="8">
        <f>'Sponsor Report'!D18</f>
        <v>0</v>
      </c>
      <c r="G15" s="8">
        <f>'Sponsor Report'!E18</f>
        <v>1</v>
      </c>
      <c r="H15" s="8">
        <f>'Sponsor Report'!F18</f>
        <v>0</v>
      </c>
      <c r="I15" s="8">
        <f>'Sponsor Report'!G18</f>
        <v>0</v>
      </c>
      <c r="J15" s="8">
        <f>COUNTIFS('Raw Data'!$A$4:$A$200,Dashboard!$B$3,'Raw Data'!$D$4:$D$200,$C15,'Raw Data'!$V$4:$V$200,"No")</f>
        <v>1</v>
      </c>
      <c r="K15" s="8">
        <f>COUNTIFS('Raw Data'!$A$4:$A$200,Dashboard!$B$3,'Raw Data'!$D$4:$D$200,$C15,'Raw Data'!$Y$4:$Y$200,"Yes")</f>
        <v>1</v>
      </c>
      <c r="L15" s="8" t="str">
        <f t="shared" si="0"/>
        <v>Critical</v>
      </c>
    </row>
    <row r="16" spans="1:12" x14ac:dyDescent="0.35">
      <c r="A16" s="8" t="str">
        <f>Dashboard!$B$3</f>
        <v>2026-04-10</v>
      </c>
      <c r="B16" s="25" t="s">
        <v>158</v>
      </c>
      <c r="C16" s="8" t="s">
        <v>21</v>
      </c>
      <c r="D16" s="8">
        <f>'Sponsor Report'!B19</f>
        <v>2</v>
      </c>
      <c r="E16" s="8">
        <f>'Sponsor Report'!C19</f>
        <v>1</v>
      </c>
      <c r="F16" s="8">
        <f>'Sponsor Report'!D19</f>
        <v>1</v>
      </c>
      <c r="G16" s="8">
        <f>'Sponsor Report'!E19</f>
        <v>0</v>
      </c>
      <c r="H16" s="8">
        <f>'Sponsor Report'!F19</f>
        <v>1</v>
      </c>
      <c r="I16" s="8">
        <f>'Sponsor Report'!G19</f>
        <v>1</v>
      </c>
      <c r="J16" s="8">
        <f>COUNTIFS('Raw Data'!$A$4:$A$200,Dashboard!$B$3,'Raw Data'!$D$4:$D$200,$C16,'Raw Data'!$V$4:$V$200,"No")</f>
        <v>0</v>
      </c>
      <c r="K16" s="8">
        <f>COUNTIFS('Raw Data'!$A$4:$A$200,Dashboard!$B$3,'Raw Data'!$D$4:$D$200,$C16,'Raw Data'!$Y$4:$Y$200,"Yes")</f>
        <v>0</v>
      </c>
      <c r="L16" s="8" t="str">
        <f t="shared" si="0"/>
        <v>Critical</v>
      </c>
    </row>
  </sheetData>
  <sheetProtection sheet="1" objects="1" scenarios="1" selectLockedCells="1" selectUnlockedCells="1"/>
  <autoFilter ref="A3:L16" xr:uid="{00000000-0001-0000-0700-000000000000}"/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Lists</vt:lpstr>
      <vt:lpstr>Raw Data</vt:lpstr>
      <vt:lpstr>Site Report</vt:lpstr>
      <vt:lpstr>CRO Report</vt:lpstr>
      <vt:lpstr>Sponsor Report</vt:lpstr>
      <vt:lpstr>Dashboard</vt:lpstr>
      <vt:lpstr>Website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Janani</dc:creator>
  <cp:lastModifiedBy>janani jayasankar</cp:lastModifiedBy>
  <dcterms:modified xsi:type="dcterms:W3CDTF">2026-04-13T06:24:09Z</dcterms:modified>
</cp:coreProperties>
</file>